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60" activeTab="0"/>
  </bookViews>
  <sheets>
    <sheet name="downloadSitGenCP" sheetId="1" r:id="rId1"/>
  </sheets>
  <definedNames>
    <definedName name="_xlnm.Print_Area" localSheetId="0">'downloadSitGenCP'!$A$1:$V$68</definedName>
  </definedNames>
  <calcPr fullCalcOnLoad="1"/>
</workbook>
</file>

<file path=xl/sharedStrings.xml><?xml version="1.0" encoding="utf-8"?>
<sst xmlns="http://schemas.openxmlformats.org/spreadsheetml/2006/main" count="228" uniqueCount="164">
  <si>
    <t>Intitulé</t>
  </si>
  <si>
    <t>11</t>
  </si>
  <si>
    <t>100.00%</t>
  </si>
  <si>
    <t>Terrains</t>
  </si>
  <si>
    <t>1.80%</t>
  </si>
  <si>
    <t>14</t>
  </si>
  <si>
    <t>Droits et taxes liés aux acquisitions immobilières</t>
  </si>
  <si>
    <t>0.00%</t>
  </si>
  <si>
    <t>20</t>
  </si>
  <si>
    <t>21</t>
  </si>
  <si>
    <t>Etudes et assistance techniques</t>
  </si>
  <si>
    <t>32</t>
  </si>
  <si>
    <t>Logements</t>
  </si>
  <si>
    <t>99.00%</t>
  </si>
  <si>
    <t>33</t>
  </si>
  <si>
    <t>Bâtiments</t>
  </si>
  <si>
    <t>12</t>
  </si>
  <si>
    <t>Véhicules, motocycles,cycles et engins</t>
  </si>
  <si>
    <t>Matériel et mobilier de bureau</t>
  </si>
  <si>
    <t>9.00%</t>
  </si>
  <si>
    <t>13</t>
  </si>
  <si>
    <t>Matériel technique</t>
  </si>
  <si>
    <t>Matériel informatique</t>
  </si>
  <si>
    <t>15</t>
  </si>
  <si>
    <t>Matériel électrique et électronique</t>
  </si>
  <si>
    <t>3.30%</t>
  </si>
  <si>
    <t>17</t>
  </si>
  <si>
    <t>Matériel de signalisation</t>
  </si>
  <si>
    <t>acquisition de mobilier urbains (bancs public).</t>
  </si>
  <si>
    <t>travaux de signalisation horizontale de voirie.</t>
  </si>
  <si>
    <t>85.00%</t>
  </si>
  <si>
    <t>22</t>
  </si>
  <si>
    <t>etablissement des actes d'achats et de ventes immobilieres</t>
  </si>
  <si>
    <t>23</t>
  </si>
  <si>
    <t>24</t>
  </si>
  <si>
    <t>25</t>
  </si>
  <si>
    <t>26</t>
  </si>
  <si>
    <t>28</t>
  </si>
  <si>
    <t>signalisation horizontale</t>
  </si>
  <si>
    <t>29</t>
  </si>
  <si>
    <t>démolition station CTM</t>
  </si>
  <si>
    <t>Amortissement en capital de l'emprunt N°…………….contractè auprès de…….</t>
  </si>
  <si>
    <t>31</t>
  </si>
  <si>
    <t>Terrains de sport et de complexes sportifs</t>
  </si>
  <si>
    <t>Construction de bâtiments</t>
  </si>
  <si>
    <t>Constructions d'établissements d'enseignement</t>
  </si>
  <si>
    <t>89.00%</t>
  </si>
  <si>
    <t>Etudes générales</t>
  </si>
  <si>
    <t>Aménagements</t>
  </si>
  <si>
    <t>Gros travaux d'aménagement des espaces verts</t>
  </si>
  <si>
    <t>Voies urbaines</t>
  </si>
  <si>
    <t>Stations de relevage et de pompage</t>
  </si>
  <si>
    <t>81.00%</t>
  </si>
  <si>
    <t>Construction de postes de transformation et de distribution</t>
  </si>
  <si>
    <t>93.00%</t>
  </si>
  <si>
    <t>Droits et taxes liés aux acquisitions</t>
  </si>
  <si>
    <t>Marchés couverts</t>
  </si>
  <si>
    <t>35</t>
  </si>
  <si>
    <t>Souks hebdomadaires</t>
  </si>
  <si>
    <t>51</t>
  </si>
  <si>
    <t>52</t>
  </si>
  <si>
    <t>53</t>
  </si>
  <si>
    <t>couverture des crédits de fonctionnement reportés</t>
  </si>
  <si>
    <t>credits ouverts par le budget et les autorisation speciales</t>
  </si>
  <si>
    <t xml:space="preserve">modification par virements </t>
  </si>
  <si>
    <t>Taux d'execution</t>
  </si>
  <si>
    <t>aménagement de kiosques en bois</t>
  </si>
  <si>
    <t>étude et assistance techniques</t>
  </si>
  <si>
    <t>études et assistances techniques</t>
  </si>
  <si>
    <t xml:space="preserve">اقتناء الأراضي </t>
  </si>
  <si>
    <t xml:space="preserve"> </t>
  </si>
  <si>
    <t>الحقوق و الرسوم المرتبطة باقتناء العقارات</t>
  </si>
  <si>
    <t xml:space="preserve">الدراسات والمساعدات التقنية </t>
  </si>
  <si>
    <t xml:space="preserve">السيارات الدراجات والدراجات النارية </t>
  </si>
  <si>
    <t>عتادواثاث المكتب</t>
  </si>
  <si>
    <t xml:space="preserve">العتاد التقني </t>
  </si>
  <si>
    <t xml:space="preserve">العتاد الكهر بائي والالكتروني </t>
  </si>
  <si>
    <t>عتاد الاشارات</t>
  </si>
  <si>
    <t>الدراسات والمساعدات التقنية</t>
  </si>
  <si>
    <t xml:space="preserve">دراسات عامة </t>
  </si>
  <si>
    <t>الدراسات التقنية</t>
  </si>
  <si>
    <t>acquisition des portes charges et crochets pour l'abattoir  municipal</t>
  </si>
  <si>
    <t>acquisition d'une balance électronique pour l'abattoir municipal</t>
  </si>
  <si>
    <t>acquisition du petit matériel pour la pépinière municipale</t>
  </si>
  <si>
    <t>Aménagement de boutiques pour industrie légère</t>
  </si>
  <si>
    <t>acquisition de matériels pour la pépinière municipale</t>
  </si>
  <si>
    <t>acquisition nacelle télescopique</t>
  </si>
  <si>
    <t>اقتناء ميزان الكتروني للمجزرة</t>
  </si>
  <si>
    <t>اقتناء عتاد صغير للمشتل البلدي</t>
  </si>
  <si>
    <t>التشوير الافقي</t>
  </si>
  <si>
    <t>اقتناء رافعة</t>
  </si>
  <si>
    <t>études techniques</t>
  </si>
  <si>
    <t>Poteaux et câblages</t>
  </si>
  <si>
    <t>versement participation convention relative à la reconversion de l'église en centre interculturel</t>
  </si>
  <si>
    <t>الحقوق و الرسوم المرتبطة بالشراءات</t>
  </si>
  <si>
    <t>تغطية الاعتمادات المرحلة من نفقات التسيير</t>
  </si>
  <si>
    <t xml:space="preserve">اشغال كبرى لتهييئ  المناطق الخضراء </t>
  </si>
  <si>
    <t>Projet integré ..céation d 'une salle d'exposition.des produits de l'artisanat..............</t>
  </si>
  <si>
    <t>versement aux organismes et établissements</t>
  </si>
  <si>
    <t>versement participation capital S-D-L</t>
  </si>
  <si>
    <t>versement participation aménagement  du jardin Alquods</t>
  </si>
  <si>
    <t xml:space="preserve"> الاعتمادات النهائية للسنة</t>
  </si>
  <si>
    <t xml:space="preserve"> الاعتمادات المنقولة</t>
  </si>
  <si>
    <t xml:space="preserve"> المصاريف الملتزم بها </t>
  </si>
  <si>
    <t xml:space="preserve"> الحوالات الصادرة والمؤشر عليها </t>
  </si>
  <si>
    <t xml:space="preserve">الاعتمادات المنقولة </t>
  </si>
  <si>
    <t xml:space="preserve">   الاعتمادات النهائية</t>
  </si>
  <si>
    <t xml:space="preserve">الاعتمادات الملغاة </t>
  </si>
  <si>
    <t>افران في :</t>
  </si>
  <si>
    <t>الرئيس</t>
  </si>
  <si>
    <t>المجموع</t>
  </si>
  <si>
    <t>نوع المصاريف</t>
  </si>
  <si>
    <t>اقتناء العتاد حضري</t>
  </si>
  <si>
    <t>تحرير العقود المرتبطة بالعقارات</t>
  </si>
  <si>
    <t xml:space="preserve">تهييئ محلات للصناعة الخفيفة </t>
  </si>
  <si>
    <t>هدم محطة ستييام</t>
  </si>
  <si>
    <t xml:space="preserve">تهييئ اكشاك خشبية </t>
  </si>
  <si>
    <t>سداد اصل القرض رقم   ACR004812MAD+AVC005299MAD الممنوح من طرف صندوق التجهيز الجماعي</t>
  </si>
  <si>
    <t xml:space="preserve"> تهيئة دار الضيافة</t>
  </si>
  <si>
    <t>انشاء قاعة لعرض منتوجات الصناعة التقليدية</t>
  </si>
  <si>
    <t>اشغال التشوير الافقي</t>
  </si>
  <si>
    <t xml:space="preserve">اقتناء حامل للاثقال وعلاقات للمجزرة </t>
  </si>
  <si>
    <t>اقتناء عتاد للمشتل البلدي</t>
  </si>
  <si>
    <t>إتمام بناء مقر المكتب الصحي</t>
  </si>
  <si>
    <t>اقتناء مرذاذ للمكتب الصحي</t>
  </si>
  <si>
    <t xml:space="preserve">تشييد مدرسة بئر انزران </t>
  </si>
  <si>
    <t>تهيئة قاعة المناظرات</t>
  </si>
  <si>
    <t>اشغال كبرى لصيانة الطرق</t>
  </si>
  <si>
    <t xml:space="preserve">بناء الطرق الحضرية </t>
  </si>
  <si>
    <t>اشغال كبرى محطات الضخ  ورفع المياه</t>
  </si>
  <si>
    <t>بناء مراكز التحويل و التوزيع الكهربائ</t>
  </si>
  <si>
    <t>اشغال كبرى للصيانة الاعمدة والاسلاك</t>
  </si>
  <si>
    <t>اقتنا ارض السوق الأسبوعي</t>
  </si>
  <si>
    <t>الأسواق المغطاة إتمام بناء المركز التجاري</t>
  </si>
  <si>
    <t>تهيئة السوق الأسبوعي</t>
  </si>
  <si>
    <t xml:space="preserve">ارجاع مساهمة وزارة الحبوس والشؤون الإسلامية في احداث منطقة ادارية </t>
  </si>
  <si>
    <t>دفعات للمساهمة في راسمال  شركة للتنمية المحلية</t>
  </si>
  <si>
    <t>دفعات المساهمة في تهييئ حديقة القدس</t>
  </si>
  <si>
    <t>دفعات المساهمة في اتفاقية  لتحويل الكنيسة الى مركز ثقافي</t>
  </si>
  <si>
    <t xml:space="preserve"> تهيئة واشغال الصيانة وتجهيز  الملاعب  الرياضية وملاعب القرب</t>
  </si>
  <si>
    <t>تهيئة الساحات العمومية بحي السلام</t>
  </si>
  <si>
    <t>الباب</t>
  </si>
  <si>
    <t>الفصل</t>
  </si>
  <si>
    <t>الفقرة</t>
  </si>
  <si>
    <t>التغييرات</t>
  </si>
  <si>
    <t xml:space="preserve">   الاعتمادات المفتوحة بالميزانية او ترخيصات</t>
  </si>
  <si>
    <t>الاعتمادات المنقولة</t>
  </si>
  <si>
    <t xml:space="preserve">الاعتمادات النهائية للسنة </t>
  </si>
  <si>
    <t>الالتزامات المنقولة</t>
  </si>
  <si>
    <t>السطر</t>
  </si>
  <si>
    <t xml:space="preserve"> تهيئة مقر الجماعة و مقرات ادارية</t>
  </si>
  <si>
    <t>العتاد المعلوماتي والبرامج المعلوماتية</t>
  </si>
  <si>
    <t>مجموع نفقات التجهيز</t>
  </si>
  <si>
    <t>ت خ 1/2018</t>
  </si>
  <si>
    <t>الميزانية</t>
  </si>
  <si>
    <t>السنة المالية  2018</t>
  </si>
  <si>
    <t xml:space="preserve"> بيان تنفيذ الميزانية -مصاريف التجهيز-</t>
  </si>
  <si>
    <t>تحدد  الاعتمادات الملغاة في :  صفر درهم و صفر سنتيم</t>
  </si>
  <si>
    <t xml:space="preserve">تحدد  الاعتمادات المنقولة في : ثلاثون مليون و تسعة و ثلاثون الف و ستة مائة و  ستة عشر درهم و عشرة سنتيم </t>
  </si>
  <si>
    <t xml:space="preserve">تحدد  الالتزامات المنقولة في : سبعة مليون و ثمانية و تسعون الف و اثنان و ثمانون درهم و تسعة و ستون سنتيم </t>
  </si>
  <si>
    <t>تحدد  مبالغ الحوالات النهائية و المؤشر عليها في :  اربعة مليون و  مائة و تسعة و خمسون الف و ثمانية  مائة و  ثمانية عشر  درهم و خمسة و اربعون سنتيم</t>
  </si>
  <si>
    <t>تحدد  الالتزامات النهائية في : احدى عشر مليون و  مائتان و  سبعة و خمسون الف و تسعة مائة و  واحد  درهم و اربعة عشر سنتيم</t>
  </si>
  <si>
    <t>تحدد  الاعتمادات النهائية في : اربعة و ثلاثون مليون و مائة و تسعة و تسعون الف و اربعة مائة و اربعة و ثلاثون درهم و خمسة و خمسون سنتيم</t>
  </si>
  <si>
    <t>تاشيرة المحاسب المختص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</si>
</sst>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[Red]\-#,##0.00\ 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8"/>
      <name val="SansSerif"/>
      <family val="0"/>
    </font>
    <font>
      <b/>
      <sz val="12"/>
      <color indexed="8"/>
      <name val="SansSerif"/>
      <family val="0"/>
    </font>
    <font>
      <sz val="12"/>
      <name val="Arial"/>
      <family val="2"/>
    </font>
    <font>
      <sz val="12"/>
      <color indexed="8"/>
      <name val="SansSerif"/>
      <family val="0"/>
    </font>
    <font>
      <b/>
      <sz val="8"/>
      <color indexed="8"/>
      <name val="SansSerif"/>
      <family val="0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8"/>
      <name val="SansSerif"/>
      <family val="0"/>
    </font>
    <font>
      <b/>
      <u val="single"/>
      <sz val="1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Dot"/>
      <right style="dashDot"/>
      <top style="dashDot"/>
      <bottom style="dashDot"/>
    </border>
    <border>
      <left style="thin"/>
      <right style="dashDot"/>
      <top style="thin"/>
      <bottom style="dashDot"/>
    </border>
    <border>
      <left style="dashDot"/>
      <right style="dashDot"/>
      <top style="thin"/>
      <bottom style="dashDot"/>
    </border>
    <border>
      <left style="dashDot"/>
      <right style="thin"/>
      <top style="thin"/>
      <bottom style="dashDot"/>
    </border>
    <border>
      <left style="thin"/>
      <right style="dashDot"/>
      <top style="dashDot"/>
      <bottom style="dashDot"/>
    </border>
    <border>
      <left style="dashDot"/>
      <right style="thin"/>
      <top style="dashDot"/>
      <bottom style="dashDot"/>
    </border>
    <border>
      <left style="thin"/>
      <right style="dashDot"/>
      <top style="dashDot"/>
      <bottom style="thin"/>
    </border>
    <border>
      <left style="dashDot"/>
      <right style="dashDot"/>
      <top style="dashDot"/>
      <bottom style="thin"/>
    </border>
    <border>
      <left style="dashDot"/>
      <right style="thin"/>
      <top style="dashDot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172" fontId="3" fillId="33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 wrapText="1" indent="1"/>
    </xf>
    <xf numFmtId="0" fontId="3" fillId="13" borderId="10" xfId="0" applyFont="1" applyFill="1" applyBorder="1" applyAlignment="1">
      <alignment horizontal="left" vertical="center" wrapText="1"/>
    </xf>
    <xf numFmtId="172" fontId="3" fillId="13" borderId="10" xfId="0" applyNumberFormat="1" applyFont="1" applyFill="1" applyBorder="1" applyAlignment="1">
      <alignment horizontal="right" vertical="center" wrapText="1"/>
    </xf>
    <xf numFmtId="172" fontId="3" fillId="1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right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172" fontId="9" fillId="34" borderId="10" xfId="0" applyNumberFormat="1" applyFont="1" applyFill="1" applyBorder="1" applyAlignment="1">
      <alignment horizontal="right" vertical="center"/>
    </xf>
    <xf numFmtId="172" fontId="9" fillId="34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right" vertical="center"/>
    </xf>
    <xf numFmtId="172" fontId="9" fillId="0" borderId="0" xfId="0" applyNumberFormat="1" applyFont="1" applyAlignment="1">
      <alignment horizontal="right"/>
    </xf>
    <xf numFmtId="172" fontId="9" fillId="0" borderId="15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172" fontId="3" fillId="34" borderId="10" xfId="0" applyNumberFormat="1" applyFont="1" applyFill="1" applyBorder="1" applyAlignment="1">
      <alignment vertical="center" wrapText="1"/>
    </xf>
    <xf numFmtId="172" fontId="3" fillId="36" borderId="10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indent="3"/>
    </xf>
    <xf numFmtId="0" fontId="10" fillId="0" borderId="10" xfId="0" applyFont="1" applyFill="1" applyBorder="1" applyAlignment="1">
      <alignment horizontal="right" vertical="center" indent="3"/>
    </xf>
    <xf numFmtId="0" fontId="10" fillId="0" borderId="15" xfId="0" applyFont="1" applyFill="1" applyBorder="1" applyAlignment="1">
      <alignment horizontal="right" vertical="center" indent="3"/>
    </xf>
    <xf numFmtId="0" fontId="10" fillId="0" borderId="16" xfId="0" applyFont="1" applyFill="1" applyBorder="1" applyAlignment="1">
      <alignment horizontal="right" vertical="center" indent="3"/>
    </xf>
    <xf numFmtId="0" fontId="10" fillId="0" borderId="17" xfId="0" applyFont="1" applyFill="1" applyBorder="1" applyAlignment="1">
      <alignment horizontal="right" vertical="center" indent="3"/>
    </xf>
    <xf numFmtId="0" fontId="10" fillId="0" borderId="18" xfId="0" applyFont="1" applyFill="1" applyBorder="1" applyAlignment="1">
      <alignment horizontal="right" vertical="center" indent="3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2238375" cy="800100"/>
    <xdr:sp>
      <xdr:nvSpPr>
        <xdr:cNvPr id="1" name="ZoneTexte 1"/>
        <xdr:cNvSpPr txBox="1">
          <a:spLocks noChangeArrowheads="1"/>
        </xdr:cNvSpPr>
      </xdr:nvSpPr>
      <xdr:spPr>
        <a:xfrm flipH="1">
          <a:off x="0" y="95250"/>
          <a:ext cx="22383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المملكة المغربية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افران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افران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rightToLeft="1" tabSelected="1" view="pageBreakPreview" zoomScale="60" zoomScaleNormal="87" zoomScalePageLayoutView="0" workbookViewId="0" topLeftCell="A49">
      <selection activeCell="P55" sqref="P55"/>
    </sheetView>
  </sheetViews>
  <sheetFormatPr defaultColWidth="9.140625" defaultRowHeight="12.75"/>
  <cols>
    <col min="1" max="1" width="6.140625" style="0" customWidth="1"/>
    <col min="2" max="2" width="7.00390625" style="0" customWidth="1"/>
    <col min="3" max="3" width="6.28125" style="0" customWidth="1"/>
    <col min="4" max="4" width="6.8515625" style="0" bestFit="1" customWidth="1"/>
    <col min="5" max="5" width="40.28125" style="8" customWidth="1"/>
    <col min="6" max="6" width="65.421875" style="0" hidden="1" customWidth="1"/>
    <col min="7" max="7" width="16.57421875" style="0" hidden="1" customWidth="1"/>
    <col min="8" max="8" width="19.140625" style="0" hidden="1" customWidth="1"/>
    <col min="9" max="10" width="20.7109375" style="0" hidden="1" customWidth="1"/>
    <col min="11" max="11" width="19.140625" style="0" customWidth="1"/>
    <col min="12" max="12" width="8.7109375" style="0" customWidth="1"/>
    <col min="13" max="13" width="19.140625" style="0" customWidth="1"/>
    <col min="14" max="15" width="21.57421875" style="0" customWidth="1"/>
    <col min="16" max="16" width="20.57421875" style="0" customWidth="1"/>
    <col min="17" max="17" width="19.140625" style="0" customWidth="1"/>
    <col min="18" max="18" width="20.421875" style="0" customWidth="1"/>
    <col min="19" max="19" width="21.140625" style="0" customWidth="1"/>
    <col min="20" max="20" width="10.57421875" style="0" customWidth="1"/>
    <col min="21" max="21" width="11.140625" style="0" hidden="1" customWidth="1"/>
    <col min="22" max="22" width="30.7109375" style="25" customWidth="1"/>
  </cols>
  <sheetData>
    <row r="1" spans="1:22" ht="45" customHeight="1">
      <c r="A1" s="2"/>
      <c r="B1" s="2"/>
      <c r="C1" s="2"/>
      <c r="D1" s="2"/>
      <c r="E1" s="48" t="s">
        <v>156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"/>
      <c r="V1" s="47" t="s">
        <v>155</v>
      </c>
    </row>
    <row r="2" spans="1:22" ht="30" customHeight="1">
      <c r="A2" s="3"/>
      <c r="B2" s="3"/>
      <c r="C2" s="3"/>
      <c r="D2" s="3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"/>
      <c r="V2" s="47"/>
    </row>
    <row r="3" spans="1:22" ht="60.75" customHeight="1">
      <c r="A3" s="26" t="s">
        <v>141</v>
      </c>
      <c r="B3" s="27" t="s">
        <v>142</v>
      </c>
      <c r="C3" s="27" t="s">
        <v>143</v>
      </c>
      <c r="D3" s="27" t="s">
        <v>149</v>
      </c>
      <c r="E3" s="27" t="s">
        <v>111</v>
      </c>
      <c r="F3" s="27" t="s">
        <v>0</v>
      </c>
      <c r="G3" s="27" t="s">
        <v>63</v>
      </c>
      <c r="H3" s="27" t="s">
        <v>64</v>
      </c>
      <c r="I3" s="27" t="s">
        <v>101</v>
      </c>
      <c r="J3" s="27" t="s">
        <v>102</v>
      </c>
      <c r="K3" s="27" t="s">
        <v>145</v>
      </c>
      <c r="L3" s="27" t="s">
        <v>144</v>
      </c>
      <c r="M3" s="27" t="s">
        <v>147</v>
      </c>
      <c r="N3" s="27" t="s">
        <v>146</v>
      </c>
      <c r="O3" s="27" t="s">
        <v>106</v>
      </c>
      <c r="P3" s="27" t="s">
        <v>103</v>
      </c>
      <c r="Q3" s="27" t="s">
        <v>104</v>
      </c>
      <c r="R3" s="27" t="s">
        <v>148</v>
      </c>
      <c r="S3" s="27" t="s">
        <v>105</v>
      </c>
      <c r="T3" s="27" t="s">
        <v>107</v>
      </c>
      <c r="U3" s="28" t="s">
        <v>65</v>
      </c>
      <c r="V3" s="29"/>
    </row>
    <row r="4" spans="1:22" ht="45" customHeight="1">
      <c r="A4" s="30">
        <v>10</v>
      </c>
      <c r="B4" s="9">
        <v>11</v>
      </c>
      <c r="C4" s="9">
        <v>10</v>
      </c>
      <c r="D4" s="9" t="s">
        <v>1</v>
      </c>
      <c r="E4" s="10" t="s">
        <v>69</v>
      </c>
      <c r="F4" s="11" t="s">
        <v>3</v>
      </c>
      <c r="G4" s="12"/>
      <c r="H4" s="12">
        <v>-5078037.8</v>
      </c>
      <c r="I4" s="13">
        <f>G4+H4</f>
        <v>-5078037.8</v>
      </c>
      <c r="J4" s="13">
        <v>7666487.23</v>
      </c>
      <c r="K4" s="13"/>
      <c r="L4" s="13"/>
      <c r="M4" s="13">
        <f>K4+L4</f>
        <v>0</v>
      </c>
      <c r="N4" s="13">
        <v>2452499.43</v>
      </c>
      <c r="O4" s="13">
        <f>N4+M4</f>
        <v>2452499.43</v>
      </c>
      <c r="P4" s="13"/>
      <c r="Q4" s="13"/>
      <c r="R4" s="13">
        <f>P4-Q4</f>
        <v>0</v>
      </c>
      <c r="S4" s="13">
        <f>O4-Q4</f>
        <v>2452499.43</v>
      </c>
      <c r="T4" s="13"/>
      <c r="U4" s="23" t="s">
        <v>4</v>
      </c>
      <c r="V4" s="31"/>
    </row>
    <row r="5" spans="1:22" ht="45" customHeight="1">
      <c r="A5" s="30">
        <v>10</v>
      </c>
      <c r="B5" s="9">
        <v>11</v>
      </c>
      <c r="C5" s="9">
        <v>10</v>
      </c>
      <c r="D5" s="9" t="s">
        <v>5</v>
      </c>
      <c r="E5" s="10" t="s">
        <v>71</v>
      </c>
      <c r="F5" s="11" t="s">
        <v>6</v>
      </c>
      <c r="G5" s="12"/>
      <c r="H5" s="12"/>
      <c r="I5" s="13"/>
      <c r="J5" s="13">
        <v>203295</v>
      </c>
      <c r="K5" s="13"/>
      <c r="L5" s="13"/>
      <c r="M5" s="13">
        <f aca="true" t="shared" si="0" ref="M5:M58">K5+L5</f>
        <v>0</v>
      </c>
      <c r="N5" s="13">
        <v>203295</v>
      </c>
      <c r="O5" s="13">
        <f aca="true" t="shared" si="1" ref="O5:O58">N5+M5</f>
        <v>203295</v>
      </c>
      <c r="P5" s="13"/>
      <c r="Q5" s="13"/>
      <c r="R5" s="13">
        <f aca="true" t="shared" si="2" ref="R5:R58">P5-Q5</f>
        <v>0</v>
      </c>
      <c r="S5" s="13">
        <f aca="true" t="shared" si="3" ref="S5:S58">O5-Q5</f>
        <v>203295</v>
      </c>
      <c r="T5" s="13"/>
      <c r="U5" s="23" t="s">
        <v>7</v>
      </c>
      <c r="V5" s="31"/>
    </row>
    <row r="6" spans="1:22" ht="45" customHeight="1">
      <c r="A6" s="30">
        <v>10</v>
      </c>
      <c r="B6" s="9">
        <v>11</v>
      </c>
      <c r="C6" s="9">
        <v>20</v>
      </c>
      <c r="D6" s="9" t="s">
        <v>9</v>
      </c>
      <c r="E6" s="10" t="s">
        <v>72</v>
      </c>
      <c r="F6" s="11" t="s">
        <v>10</v>
      </c>
      <c r="G6" s="12"/>
      <c r="H6" s="12">
        <v>-1379580</v>
      </c>
      <c r="I6" s="13">
        <f>G6+H6</f>
        <v>-1379580</v>
      </c>
      <c r="J6" s="13">
        <v>1722000</v>
      </c>
      <c r="K6" s="13"/>
      <c r="L6" s="13"/>
      <c r="M6" s="13">
        <f t="shared" si="0"/>
        <v>0</v>
      </c>
      <c r="N6" s="13">
        <v>342420</v>
      </c>
      <c r="O6" s="13">
        <f t="shared" si="1"/>
        <v>342420</v>
      </c>
      <c r="P6" s="13">
        <v>42420</v>
      </c>
      <c r="Q6" s="13"/>
      <c r="R6" s="13">
        <f t="shared" si="2"/>
        <v>42420</v>
      </c>
      <c r="S6" s="13">
        <f t="shared" si="3"/>
        <v>342420</v>
      </c>
      <c r="T6" s="13"/>
      <c r="U6" s="23" t="s">
        <v>7</v>
      </c>
      <c r="V6" s="31"/>
    </row>
    <row r="7" spans="1:22" ht="45" customHeight="1">
      <c r="A7" s="30">
        <v>10</v>
      </c>
      <c r="B7" s="9">
        <v>11</v>
      </c>
      <c r="C7" s="9">
        <v>30</v>
      </c>
      <c r="D7" s="9" t="s">
        <v>11</v>
      </c>
      <c r="E7" s="10" t="s">
        <v>118</v>
      </c>
      <c r="F7" s="11" t="s">
        <v>12</v>
      </c>
      <c r="G7" s="12"/>
      <c r="H7" s="12"/>
      <c r="I7" s="13"/>
      <c r="J7" s="13">
        <v>100095</v>
      </c>
      <c r="K7" s="13"/>
      <c r="L7" s="13"/>
      <c r="M7" s="13">
        <f t="shared" si="0"/>
        <v>0</v>
      </c>
      <c r="N7" s="13">
        <v>1191</v>
      </c>
      <c r="O7" s="40">
        <f t="shared" si="1"/>
        <v>1191</v>
      </c>
      <c r="P7" s="13"/>
      <c r="Q7" s="13"/>
      <c r="R7" s="13">
        <f t="shared" si="2"/>
        <v>0</v>
      </c>
      <c r="S7" s="13">
        <f t="shared" si="3"/>
        <v>1191</v>
      </c>
      <c r="T7" s="13"/>
      <c r="U7" s="23" t="s">
        <v>13</v>
      </c>
      <c r="V7" s="31"/>
    </row>
    <row r="8" spans="1:22" s="4" customFormat="1" ht="45" customHeight="1">
      <c r="A8" s="30">
        <v>10</v>
      </c>
      <c r="B8" s="9">
        <v>11</v>
      </c>
      <c r="C8" s="9">
        <v>30</v>
      </c>
      <c r="D8" s="14" t="s">
        <v>14</v>
      </c>
      <c r="E8" s="15" t="s">
        <v>150</v>
      </c>
      <c r="F8" s="16" t="s">
        <v>15</v>
      </c>
      <c r="G8" s="17">
        <v>600000</v>
      </c>
      <c r="H8" s="17">
        <v>200000</v>
      </c>
      <c r="I8" s="18">
        <f>G8+H8</f>
        <v>800000</v>
      </c>
      <c r="J8" s="18">
        <v>27960</v>
      </c>
      <c r="K8" s="18"/>
      <c r="L8" s="18"/>
      <c r="M8" s="13">
        <f t="shared" si="0"/>
        <v>0</v>
      </c>
      <c r="N8" s="18">
        <v>827960</v>
      </c>
      <c r="O8" s="40">
        <f t="shared" si="1"/>
        <v>827960</v>
      </c>
      <c r="P8" s="18">
        <v>684306</v>
      </c>
      <c r="Q8" s="18">
        <v>171868.08</v>
      </c>
      <c r="R8" s="13">
        <f t="shared" si="2"/>
        <v>512437.92000000004</v>
      </c>
      <c r="S8" s="13">
        <f t="shared" si="3"/>
        <v>656091.92</v>
      </c>
      <c r="T8" s="13"/>
      <c r="U8" s="24" t="s">
        <v>7</v>
      </c>
      <c r="V8" s="32"/>
    </row>
    <row r="9" spans="1:22" ht="45" customHeight="1">
      <c r="A9" s="30">
        <v>10</v>
      </c>
      <c r="B9" s="9">
        <v>12</v>
      </c>
      <c r="C9" s="9">
        <v>10</v>
      </c>
      <c r="D9" s="9" t="s">
        <v>1</v>
      </c>
      <c r="E9" s="10" t="s">
        <v>73</v>
      </c>
      <c r="F9" s="11" t="s">
        <v>17</v>
      </c>
      <c r="G9" s="12"/>
      <c r="H9" s="12">
        <v>800000</v>
      </c>
      <c r="I9" s="13">
        <f>G9+H9</f>
        <v>800000</v>
      </c>
      <c r="J9" s="13">
        <v>446231.99</v>
      </c>
      <c r="K9" s="13"/>
      <c r="L9" s="13"/>
      <c r="M9" s="13">
        <f t="shared" si="0"/>
        <v>0</v>
      </c>
      <c r="N9" s="13">
        <v>1246231.99</v>
      </c>
      <c r="O9" s="13">
        <f t="shared" si="1"/>
        <v>1246231.99</v>
      </c>
      <c r="P9" s="13">
        <v>68896.8</v>
      </c>
      <c r="Q9" s="13">
        <v>68896.8</v>
      </c>
      <c r="R9" s="13">
        <f t="shared" si="2"/>
        <v>0</v>
      </c>
      <c r="S9" s="13">
        <f t="shared" si="3"/>
        <v>1177335.19</v>
      </c>
      <c r="T9" s="13"/>
      <c r="U9" s="23" t="s">
        <v>7</v>
      </c>
      <c r="V9" s="31"/>
    </row>
    <row r="10" spans="1:22" ht="45" customHeight="1">
      <c r="A10" s="30">
        <v>10</v>
      </c>
      <c r="B10" s="9">
        <v>12</v>
      </c>
      <c r="C10" s="9">
        <v>10</v>
      </c>
      <c r="D10" s="9" t="s">
        <v>16</v>
      </c>
      <c r="E10" s="10" t="s">
        <v>74</v>
      </c>
      <c r="F10" s="11" t="s">
        <v>18</v>
      </c>
      <c r="G10" s="12"/>
      <c r="H10" s="12"/>
      <c r="I10" s="13"/>
      <c r="J10" s="13">
        <v>279256.22</v>
      </c>
      <c r="K10" s="13"/>
      <c r="L10" s="13"/>
      <c r="M10" s="13">
        <f t="shared" si="0"/>
        <v>0</v>
      </c>
      <c r="N10" s="13">
        <v>254260.22</v>
      </c>
      <c r="O10" s="13">
        <f t="shared" si="1"/>
        <v>254260.22</v>
      </c>
      <c r="P10" s="13">
        <v>197712</v>
      </c>
      <c r="Q10" s="13">
        <v>197712</v>
      </c>
      <c r="R10" s="13">
        <f t="shared" si="2"/>
        <v>0</v>
      </c>
      <c r="S10" s="13">
        <f t="shared" si="3"/>
        <v>56548.22</v>
      </c>
      <c r="T10" s="13"/>
      <c r="U10" s="23" t="s">
        <v>19</v>
      </c>
      <c r="V10" s="31"/>
    </row>
    <row r="11" spans="1:22" ht="45" customHeight="1">
      <c r="A11" s="30">
        <v>10</v>
      </c>
      <c r="B11" s="9">
        <v>12</v>
      </c>
      <c r="C11" s="9">
        <v>10</v>
      </c>
      <c r="D11" s="9" t="s">
        <v>20</v>
      </c>
      <c r="E11" s="10" t="s">
        <v>75</v>
      </c>
      <c r="F11" s="11" t="s">
        <v>21</v>
      </c>
      <c r="G11" s="12"/>
      <c r="H11" s="12"/>
      <c r="I11" s="13"/>
      <c r="J11" s="13">
        <v>132432.48</v>
      </c>
      <c r="K11" s="13"/>
      <c r="L11" s="13"/>
      <c r="M11" s="13">
        <f t="shared" si="0"/>
        <v>0</v>
      </c>
      <c r="N11" s="13">
        <v>132432.48</v>
      </c>
      <c r="O11" s="13">
        <f t="shared" si="1"/>
        <v>132432.48</v>
      </c>
      <c r="P11" s="13"/>
      <c r="Q11" s="13"/>
      <c r="R11" s="13">
        <f t="shared" si="2"/>
        <v>0</v>
      </c>
      <c r="S11" s="13">
        <f t="shared" si="3"/>
        <v>132432.48</v>
      </c>
      <c r="T11" s="13"/>
      <c r="U11" s="23" t="s">
        <v>7</v>
      </c>
      <c r="V11" s="31"/>
    </row>
    <row r="12" spans="1:22" ht="45" customHeight="1">
      <c r="A12" s="30">
        <v>10</v>
      </c>
      <c r="B12" s="9">
        <v>12</v>
      </c>
      <c r="C12" s="9">
        <v>10</v>
      </c>
      <c r="D12" s="9" t="s">
        <v>5</v>
      </c>
      <c r="E12" s="10" t="s">
        <v>151</v>
      </c>
      <c r="F12" s="11" t="s">
        <v>22</v>
      </c>
      <c r="G12" s="12"/>
      <c r="H12" s="12"/>
      <c r="I12" s="13"/>
      <c r="J12" s="13">
        <v>395480.8</v>
      </c>
      <c r="K12" s="13"/>
      <c r="L12" s="13"/>
      <c r="M12" s="13">
        <f t="shared" si="0"/>
        <v>0</v>
      </c>
      <c r="N12" s="13">
        <v>395480.8</v>
      </c>
      <c r="O12" s="13">
        <f t="shared" si="1"/>
        <v>395480.8</v>
      </c>
      <c r="P12" s="13">
        <v>195750</v>
      </c>
      <c r="Q12" s="13">
        <v>195750</v>
      </c>
      <c r="R12" s="13">
        <f t="shared" si="2"/>
        <v>0</v>
      </c>
      <c r="S12" s="13">
        <f t="shared" si="3"/>
        <v>199730.8</v>
      </c>
      <c r="T12" s="13"/>
      <c r="U12" s="23" t="s">
        <v>7</v>
      </c>
      <c r="V12" s="31"/>
    </row>
    <row r="13" spans="1:22" ht="45" customHeight="1">
      <c r="A13" s="30">
        <v>10</v>
      </c>
      <c r="B13" s="9">
        <v>12</v>
      </c>
      <c r="C13" s="9">
        <v>10</v>
      </c>
      <c r="D13" s="9" t="s">
        <v>23</v>
      </c>
      <c r="E13" s="10" t="s">
        <v>76</v>
      </c>
      <c r="F13" s="11" t="s">
        <v>24</v>
      </c>
      <c r="G13" s="12"/>
      <c r="H13" s="12">
        <v>1250000</v>
      </c>
      <c r="I13" s="13">
        <v>1250000</v>
      </c>
      <c r="J13" s="13">
        <v>101752.02</v>
      </c>
      <c r="K13" s="13"/>
      <c r="L13" s="13"/>
      <c r="M13" s="13">
        <f t="shared" si="0"/>
        <v>0</v>
      </c>
      <c r="N13" s="13">
        <v>1307784.02</v>
      </c>
      <c r="O13" s="13">
        <f t="shared" si="1"/>
        <v>1307784.02</v>
      </c>
      <c r="P13" s="13"/>
      <c r="Q13" s="13"/>
      <c r="R13" s="13">
        <f t="shared" si="2"/>
        <v>0</v>
      </c>
      <c r="S13" s="13">
        <f t="shared" si="3"/>
        <v>1307784.02</v>
      </c>
      <c r="T13" s="13"/>
      <c r="U13" s="23" t="s">
        <v>25</v>
      </c>
      <c r="V13" s="31"/>
    </row>
    <row r="14" spans="1:22" ht="45" customHeight="1">
      <c r="A14" s="30">
        <v>10</v>
      </c>
      <c r="B14" s="9">
        <v>12</v>
      </c>
      <c r="C14" s="9">
        <v>10</v>
      </c>
      <c r="D14" s="9" t="s">
        <v>26</v>
      </c>
      <c r="E14" s="10" t="s">
        <v>77</v>
      </c>
      <c r="F14" s="11" t="s">
        <v>27</v>
      </c>
      <c r="G14" s="12"/>
      <c r="H14" s="12">
        <v>-300000</v>
      </c>
      <c r="I14" s="13">
        <f>G14+H14</f>
        <v>-300000</v>
      </c>
      <c r="J14" s="13">
        <v>579207.6</v>
      </c>
      <c r="K14" s="13"/>
      <c r="L14" s="13"/>
      <c r="M14" s="13">
        <f t="shared" si="0"/>
        <v>0</v>
      </c>
      <c r="N14" s="13">
        <v>279207.6</v>
      </c>
      <c r="O14" s="13">
        <f t="shared" si="1"/>
        <v>279207.6</v>
      </c>
      <c r="P14" s="13">
        <v>271200</v>
      </c>
      <c r="Q14" s="13">
        <v>197280</v>
      </c>
      <c r="R14" s="13">
        <f t="shared" si="2"/>
        <v>73920</v>
      </c>
      <c r="S14" s="13">
        <f t="shared" si="3"/>
        <v>81927.59999999998</v>
      </c>
      <c r="T14" s="13"/>
      <c r="U14" s="23" t="s">
        <v>7</v>
      </c>
      <c r="V14" s="31"/>
    </row>
    <row r="15" spans="1:22" ht="45" customHeight="1">
      <c r="A15" s="30">
        <v>10</v>
      </c>
      <c r="B15" s="9">
        <v>13</v>
      </c>
      <c r="C15" s="9">
        <v>10</v>
      </c>
      <c r="D15" s="9" t="s">
        <v>1</v>
      </c>
      <c r="E15" s="10" t="s">
        <v>119</v>
      </c>
      <c r="F15" s="11" t="s">
        <v>97</v>
      </c>
      <c r="G15" s="12"/>
      <c r="H15" s="12"/>
      <c r="I15" s="13"/>
      <c r="J15" s="13">
        <v>1612408</v>
      </c>
      <c r="K15" s="13"/>
      <c r="L15" s="13"/>
      <c r="M15" s="13">
        <f t="shared" si="0"/>
        <v>0</v>
      </c>
      <c r="N15" s="13">
        <v>1612408</v>
      </c>
      <c r="O15" s="40">
        <f t="shared" si="1"/>
        <v>1612408</v>
      </c>
      <c r="P15" s="13">
        <v>1398982.29</v>
      </c>
      <c r="Q15" s="13"/>
      <c r="R15" s="13">
        <f t="shared" si="2"/>
        <v>1398982.29</v>
      </c>
      <c r="S15" s="13">
        <f t="shared" si="3"/>
        <v>1612408</v>
      </c>
      <c r="T15" s="13"/>
      <c r="U15" s="23" t="s">
        <v>7</v>
      </c>
      <c r="V15" s="31"/>
    </row>
    <row r="16" spans="1:22" ht="45" customHeight="1">
      <c r="A16" s="30">
        <v>10</v>
      </c>
      <c r="B16" s="9">
        <v>14</v>
      </c>
      <c r="C16" s="9">
        <v>10</v>
      </c>
      <c r="D16" s="9" t="s">
        <v>26</v>
      </c>
      <c r="E16" s="10" t="s">
        <v>112</v>
      </c>
      <c r="F16" s="11" t="s">
        <v>28</v>
      </c>
      <c r="G16" s="12">
        <v>140000</v>
      </c>
      <c r="H16" s="12"/>
      <c r="I16" s="13">
        <v>140000</v>
      </c>
      <c r="J16" s="13"/>
      <c r="K16" s="13"/>
      <c r="L16" s="13"/>
      <c r="M16" s="13">
        <f t="shared" si="0"/>
        <v>0</v>
      </c>
      <c r="N16" s="13">
        <v>140000</v>
      </c>
      <c r="O16" s="13">
        <f t="shared" si="1"/>
        <v>140000</v>
      </c>
      <c r="P16" s="13">
        <v>137664</v>
      </c>
      <c r="Q16" s="13">
        <v>137664</v>
      </c>
      <c r="R16" s="13">
        <f t="shared" si="2"/>
        <v>0</v>
      </c>
      <c r="S16" s="13">
        <f t="shared" si="3"/>
        <v>2336</v>
      </c>
      <c r="T16" s="13"/>
      <c r="U16" s="23" t="s">
        <v>7</v>
      </c>
      <c r="V16" s="31" t="s">
        <v>70</v>
      </c>
    </row>
    <row r="17" spans="1:22" ht="45" customHeight="1">
      <c r="A17" s="30">
        <v>10</v>
      </c>
      <c r="B17" s="9">
        <v>14</v>
      </c>
      <c r="C17" s="9">
        <v>10</v>
      </c>
      <c r="D17" s="9" t="s">
        <v>8</v>
      </c>
      <c r="E17" s="10" t="s">
        <v>120</v>
      </c>
      <c r="F17" s="11" t="s">
        <v>29</v>
      </c>
      <c r="G17" s="12"/>
      <c r="H17" s="12"/>
      <c r="I17" s="13"/>
      <c r="J17" s="13">
        <v>219073.35</v>
      </c>
      <c r="K17" s="13"/>
      <c r="L17" s="13"/>
      <c r="M17" s="13">
        <f t="shared" si="0"/>
        <v>0</v>
      </c>
      <c r="N17" s="13">
        <v>32574.62</v>
      </c>
      <c r="O17" s="39">
        <f t="shared" si="1"/>
        <v>32574.62</v>
      </c>
      <c r="P17" s="13">
        <v>15299.27</v>
      </c>
      <c r="Q17" s="13"/>
      <c r="R17" s="13">
        <f t="shared" si="2"/>
        <v>15299.27</v>
      </c>
      <c r="S17" s="13">
        <f t="shared" si="3"/>
        <v>32574.62</v>
      </c>
      <c r="T17" s="13"/>
      <c r="U17" s="23" t="s">
        <v>30</v>
      </c>
      <c r="V17" s="31"/>
    </row>
    <row r="18" spans="1:22" ht="45" customHeight="1">
      <c r="A18" s="30">
        <v>10</v>
      </c>
      <c r="B18" s="9">
        <v>14</v>
      </c>
      <c r="C18" s="9">
        <v>10</v>
      </c>
      <c r="D18" s="9" t="s">
        <v>31</v>
      </c>
      <c r="E18" s="10" t="s">
        <v>113</v>
      </c>
      <c r="F18" s="11" t="s">
        <v>32</v>
      </c>
      <c r="G18" s="12"/>
      <c r="H18" s="12"/>
      <c r="I18" s="13"/>
      <c r="J18" s="13">
        <v>60000</v>
      </c>
      <c r="K18" s="13"/>
      <c r="L18" s="13"/>
      <c r="M18" s="13">
        <f t="shared" si="0"/>
        <v>0</v>
      </c>
      <c r="N18" s="13">
        <v>60000</v>
      </c>
      <c r="O18" s="13">
        <f t="shared" si="1"/>
        <v>60000</v>
      </c>
      <c r="P18" s="13"/>
      <c r="Q18" s="13"/>
      <c r="R18" s="13">
        <f t="shared" si="2"/>
        <v>0</v>
      </c>
      <c r="S18" s="13">
        <f t="shared" si="3"/>
        <v>60000</v>
      </c>
      <c r="T18" s="13"/>
      <c r="U18" s="23" t="s">
        <v>7</v>
      </c>
      <c r="V18" s="31"/>
    </row>
    <row r="19" spans="1:22" ht="45" customHeight="1">
      <c r="A19" s="30">
        <v>10</v>
      </c>
      <c r="B19" s="9">
        <v>14</v>
      </c>
      <c r="C19" s="9">
        <v>10</v>
      </c>
      <c r="D19" s="9" t="s">
        <v>33</v>
      </c>
      <c r="E19" s="10" t="s">
        <v>87</v>
      </c>
      <c r="F19" s="11" t="s">
        <v>82</v>
      </c>
      <c r="G19" s="12"/>
      <c r="H19" s="12"/>
      <c r="I19" s="13"/>
      <c r="J19" s="13">
        <v>14400</v>
      </c>
      <c r="K19" s="13"/>
      <c r="L19" s="13"/>
      <c r="M19" s="13">
        <f t="shared" si="0"/>
        <v>0</v>
      </c>
      <c r="N19" s="13">
        <v>14400</v>
      </c>
      <c r="O19" s="13">
        <f t="shared" si="1"/>
        <v>14400</v>
      </c>
      <c r="P19" s="13"/>
      <c r="Q19" s="13"/>
      <c r="R19" s="13">
        <f t="shared" si="2"/>
        <v>0</v>
      </c>
      <c r="S19" s="13">
        <f t="shared" si="3"/>
        <v>14400</v>
      </c>
      <c r="T19" s="13"/>
      <c r="U19" s="23" t="s">
        <v>7</v>
      </c>
      <c r="V19" s="31"/>
    </row>
    <row r="20" spans="1:22" ht="45" customHeight="1">
      <c r="A20" s="30">
        <v>10</v>
      </c>
      <c r="B20" s="9">
        <v>14</v>
      </c>
      <c r="C20" s="9">
        <v>10</v>
      </c>
      <c r="D20" s="9" t="s">
        <v>34</v>
      </c>
      <c r="E20" s="10" t="s">
        <v>121</v>
      </c>
      <c r="F20" s="11" t="s">
        <v>81</v>
      </c>
      <c r="G20" s="12"/>
      <c r="H20" s="12"/>
      <c r="I20" s="13"/>
      <c r="J20" s="13">
        <v>14240</v>
      </c>
      <c r="K20" s="13"/>
      <c r="L20" s="13"/>
      <c r="M20" s="13">
        <f t="shared" si="0"/>
        <v>0</v>
      </c>
      <c r="N20" s="13">
        <v>14240</v>
      </c>
      <c r="O20" s="13">
        <f t="shared" si="1"/>
        <v>14240</v>
      </c>
      <c r="P20" s="13"/>
      <c r="Q20" s="13"/>
      <c r="R20" s="13">
        <f t="shared" si="2"/>
        <v>0</v>
      </c>
      <c r="S20" s="13">
        <f t="shared" si="3"/>
        <v>14240</v>
      </c>
      <c r="T20" s="13"/>
      <c r="U20" s="23" t="s">
        <v>7</v>
      </c>
      <c r="V20" s="31"/>
    </row>
    <row r="21" spans="1:22" ht="45" customHeight="1">
      <c r="A21" s="30">
        <v>10</v>
      </c>
      <c r="B21" s="9">
        <v>14</v>
      </c>
      <c r="C21" s="9">
        <v>10</v>
      </c>
      <c r="D21" s="9" t="s">
        <v>35</v>
      </c>
      <c r="E21" s="10" t="s">
        <v>88</v>
      </c>
      <c r="F21" s="11" t="s">
        <v>83</v>
      </c>
      <c r="G21" s="12"/>
      <c r="H21" s="12"/>
      <c r="I21" s="13"/>
      <c r="J21" s="13">
        <v>60247.47</v>
      </c>
      <c r="K21" s="13"/>
      <c r="L21" s="13"/>
      <c r="M21" s="13">
        <f t="shared" si="0"/>
        <v>0</v>
      </c>
      <c r="N21" s="13">
        <v>60247.47</v>
      </c>
      <c r="O21" s="13">
        <f t="shared" si="1"/>
        <v>60247.47</v>
      </c>
      <c r="P21" s="13"/>
      <c r="Q21" s="13"/>
      <c r="R21" s="13">
        <f t="shared" si="2"/>
        <v>0</v>
      </c>
      <c r="S21" s="13">
        <f t="shared" si="3"/>
        <v>60247.47</v>
      </c>
      <c r="T21" s="13"/>
      <c r="U21" s="23" t="s">
        <v>7</v>
      </c>
      <c r="V21" s="31"/>
    </row>
    <row r="22" spans="1:22" ht="45" customHeight="1">
      <c r="A22" s="30">
        <v>10</v>
      </c>
      <c r="B22" s="9">
        <v>14</v>
      </c>
      <c r="C22" s="9">
        <v>10</v>
      </c>
      <c r="D22" s="9" t="s">
        <v>36</v>
      </c>
      <c r="E22" s="10" t="s">
        <v>114</v>
      </c>
      <c r="F22" s="11" t="s">
        <v>84</v>
      </c>
      <c r="G22" s="12">
        <v>500000</v>
      </c>
      <c r="H22" s="12"/>
      <c r="I22" s="13">
        <v>500000</v>
      </c>
      <c r="J22" s="13"/>
      <c r="K22" s="13"/>
      <c r="L22" s="13"/>
      <c r="M22" s="13">
        <f t="shared" si="0"/>
        <v>0</v>
      </c>
      <c r="N22" s="13">
        <v>500000</v>
      </c>
      <c r="O22" s="40">
        <f t="shared" si="1"/>
        <v>500000</v>
      </c>
      <c r="P22" s="13"/>
      <c r="Q22" s="13"/>
      <c r="R22" s="13">
        <f t="shared" si="2"/>
        <v>0</v>
      </c>
      <c r="S22" s="13">
        <f t="shared" si="3"/>
        <v>500000</v>
      </c>
      <c r="T22" s="13"/>
      <c r="U22" s="23" t="s">
        <v>7</v>
      </c>
      <c r="V22" s="31"/>
    </row>
    <row r="23" spans="1:22" ht="45" customHeight="1">
      <c r="A23" s="30">
        <v>10</v>
      </c>
      <c r="B23" s="9">
        <v>14</v>
      </c>
      <c r="C23" s="9">
        <v>10</v>
      </c>
      <c r="D23" s="9" t="s">
        <v>37</v>
      </c>
      <c r="E23" s="10" t="s">
        <v>89</v>
      </c>
      <c r="F23" s="11" t="s">
        <v>38</v>
      </c>
      <c r="G23" s="12"/>
      <c r="H23" s="12"/>
      <c r="I23" s="13"/>
      <c r="J23" s="13">
        <v>250000</v>
      </c>
      <c r="K23" s="13"/>
      <c r="L23" s="13"/>
      <c r="M23" s="13">
        <f t="shared" si="0"/>
        <v>0</v>
      </c>
      <c r="N23" s="13">
        <v>250000</v>
      </c>
      <c r="O23" s="40">
        <f t="shared" si="1"/>
        <v>250000</v>
      </c>
      <c r="P23" s="13">
        <v>197328</v>
      </c>
      <c r="Q23" s="13">
        <v>197328</v>
      </c>
      <c r="R23" s="13">
        <f t="shared" si="2"/>
        <v>0</v>
      </c>
      <c r="S23" s="13">
        <f t="shared" si="3"/>
        <v>52672</v>
      </c>
      <c r="T23" s="13"/>
      <c r="U23" s="23" t="s">
        <v>7</v>
      </c>
      <c r="V23" s="31"/>
    </row>
    <row r="24" spans="1:22" ht="45" customHeight="1">
      <c r="A24" s="30">
        <v>10</v>
      </c>
      <c r="B24" s="9">
        <v>14</v>
      </c>
      <c r="C24" s="9">
        <v>10</v>
      </c>
      <c r="D24" s="9" t="s">
        <v>39</v>
      </c>
      <c r="E24" s="10" t="s">
        <v>115</v>
      </c>
      <c r="F24" s="11" t="s">
        <v>40</v>
      </c>
      <c r="G24" s="12"/>
      <c r="H24" s="12"/>
      <c r="I24" s="13"/>
      <c r="J24" s="13">
        <v>120000</v>
      </c>
      <c r="K24" s="13"/>
      <c r="L24" s="13"/>
      <c r="M24" s="13">
        <f t="shared" si="0"/>
        <v>0</v>
      </c>
      <c r="N24" s="13">
        <v>120000</v>
      </c>
      <c r="O24" s="40">
        <f t="shared" si="1"/>
        <v>120000</v>
      </c>
      <c r="P24" s="13"/>
      <c r="Q24" s="13"/>
      <c r="R24" s="13">
        <f t="shared" si="2"/>
        <v>0</v>
      </c>
      <c r="S24" s="13">
        <f t="shared" si="3"/>
        <v>120000</v>
      </c>
      <c r="T24" s="13"/>
      <c r="U24" s="23" t="s">
        <v>7</v>
      </c>
      <c r="V24" s="31"/>
    </row>
    <row r="25" spans="1:22" ht="45" customHeight="1">
      <c r="A25" s="30">
        <v>10</v>
      </c>
      <c r="B25" s="9">
        <v>14</v>
      </c>
      <c r="C25" s="9">
        <v>10</v>
      </c>
      <c r="D25" s="9">
        <v>30</v>
      </c>
      <c r="E25" s="10" t="s">
        <v>116</v>
      </c>
      <c r="F25" s="11" t="s">
        <v>66</v>
      </c>
      <c r="G25" s="12"/>
      <c r="H25" s="12">
        <v>200000</v>
      </c>
      <c r="I25" s="13">
        <f>G25+H25</f>
        <v>200000</v>
      </c>
      <c r="J25" s="13"/>
      <c r="K25" s="13"/>
      <c r="L25" s="13"/>
      <c r="M25" s="13">
        <f t="shared" si="0"/>
        <v>0</v>
      </c>
      <c r="N25" s="13">
        <v>200000</v>
      </c>
      <c r="O25" s="40">
        <f t="shared" si="1"/>
        <v>200000</v>
      </c>
      <c r="P25" s="13"/>
      <c r="Q25" s="13"/>
      <c r="R25" s="13">
        <f t="shared" si="2"/>
        <v>0</v>
      </c>
      <c r="S25" s="13">
        <f t="shared" si="3"/>
        <v>200000</v>
      </c>
      <c r="T25" s="13"/>
      <c r="U25" s="23"/>
      <c r="V25" s="31"/>
    </row>
    <row r="26" spans="1:22" ht="45" customHeight="1">
      <c r="A26" s="30">
        <v>10</v>
      </c>
      <c r="B26" s="9">
        <v>14</v>
      </c>
      <c r="C26" s="9">
        <v>10</v>
      </c>
      <c r="D26" s="9">
        <v>31</v>
      </c>
      <c r="E26" s="10" t="s">
        <v>122</v>
      </c>
      <c r="F26" s="11" t="s">
        <v>85</v>
      </c>
      <c r="G26" s="12"/>
      <c r="H26" s="12">
        <v>120000</v>
      </c>
      <c r="I26" s="13">
        <f>G26+H26</f>
        <v>120000</v>
      </c>
      <c r="J26" s="13"/>
      <c r="K26" s="13"/>
      <c r="L26" s="13"/>
      <c r="M26" s="13">
        <f t="shared" si="0"/>
        <v>0</v>
      </c>
      <c r="N26" s="13">
        <v>120000</v>
      </c>
      <c r="O26" s="13">
        <f t="shared" si="1"/>
        <v>120000</v>
      </c>
      <c r="P26" s="13"/>
      <c r="Q26" s="13"/>
      <c r="R26" s="13">
        <f t="shared" si="2"/>
        <v>0</v>
      </c>
      <c r="S26" s="13">
        <f t="shared" si="3"/>
        <v>120000</v>
      </c>
      <c r="T26" s="13"/>
      <c r="U26" s="23"/>
      <c r="V26" s="31"/>
    </row>
    <row r="27" spans="1:22" ht="45" customHeight="1">
      <c r="A27" s="30">
        <v>10</v>
      </c>
      <c r="B27" s="9">
        <v>14</v>
      </c>
      <c r="C27" s="9">
        <v>10</v>
      </c>
      <c r="D27" s="9">
        <v>32</v>
      </c>
      <c r="E27" s="10" t="s">
        <v>90</v>
      </c>
      <c r="F27" s="11" t="s">
        <v>86</v>
      </c>
      <c r="G27" s="12"/>
      <c r="H27" s="12">
        <v>200000</v>
      </c>
      <c r="I27" s="13">
        <f>G27+H27</f>
        <v>200000</v>
      </c>
      <c r="J27" s="13"/>
      <c r="K27" s="13"/>
      <c r="L27" s="13"/>
      <c r="M27" s="13">
        <f t="shared" si="0"/>
        <v>0</v>
      </c>
      <c r="N27" s="13">
        <v>200000</v>
      </c>
      <c r="O27" s="13">
        <f t="shared" si="1"/>
        <v>200000</v>
      </c>
      <c r="P27" s="13"/>
      <c r="Q27" s="13"/>
      <c r="R27" s="13">
        <f t="shared" si="2"/>
        <v>0</v>
      </c>
      <c r="S27" s="13">
        <f t="shared" si="3"/>
        <v>200000</v>
      </c>
      <c r="T27" s="13"/>
      <c r="U27" s="23"/>
      <c r="V27" s="31"/>
    </row>
    <row r="28" spans="1:22" ht="45" customHeight="1">
      <c r="A28" s="30">
        <v>10</v>
      </c>
      <c r="B28" s="9">
        <v>20</v>
      </c>
      <c r="C28" s="9">
        <v>10</v>
      </c>
      <c r="D28" s="9" t="s">
        <v>16</v>
      </c>
      <c r="E28" s="19" t="s">
        <v>117</v>
      </c>
      <c r="F28" s="11" t="s">
        <v>41</v>
      </c>
      <c r="G28" s="12">
        <v>630450</v>
      </c>
      <c r="H28" s="12"/>
      <c r="I28" s="13">
        <v>630450</v>
      </c>
      <c r="J28" s="13">
        <v>45.92</v>
      </c>
      <c r="K28" s="13">
        <v>698000</v>
      </c>
      <c r="L28" s="13"/>
      <c r="M28" s="13">
        <f t="shared" si="0"/>
        <v>698000</v>
      </c>
      <c r="N28" s="13">
        <v>46.9</v>
      </c>
      <c r="O28" s="13">
        <f t="shared" si="1"/>
        <v>698046.9</v>
      </c>
      <c r="P28" s="13">
        <v>697798.31</v>
      </c>
      <c r="Q28" s="13">
        <v>697798.31</v>
      </c>
      <c r="R28" s="13">
        <f t="shared" si="2"/>
        <v>0</v>
      </c>
      <c r="S28" s="13">
        <f t="shared" si="3"/>
        <v>248.5899999999674</v>
      </c>
      <c r="T28" s="13"/>
      <c r="U28" s="23" t="s">
        <v>2</v>
      </c>
      <c r="V28" s="31" t="s">
        <v>154</v>
      </c>
    </row>
    <row r="29" spans="1:22" ht="45" customHeight="1">
      <c r="A29" s="51" t="s">
        <v>110</v>
      </c>
      <c r="B29" s="52"/>
      <c r="C29" s="52"/>
      <c r="D29" s="52"/>
      <c r="E29" s="52"/>
      <c r="F29" s="20"/>
      <c r="G29" s="21"/>
      <c r="H29" s="21"/>
      <c r="I29" s="22"/>
      <c r="J29" s="22"/>
      <c r="K29" s="22">
        <f>SUM(K4:K28)</f>
        <v>698000</v>
      </c>
      <c r="L29" s="22">
        <f aca="true" t="shared" si="4" ref="L29:S29">SUM(L4:L28)</f>
        <v>0</v>
      </c>
      <c r="M29" s="22">
        <f t="shared" si="4"/>
        <v>698000</v>
      </c>
      <c r="N29" s="22">
        <f t="shared" si="4"/>
        <v>10766679.53</v>
      </c>
      <c r="O29" s="22">
        <f t="shared" si="4"/>
        <v>11464679.53</v>
      </c>
      <c r="P29" s="22">
        <f t="shared" si="4"/>
        <v>3907356.67</v>
      </c>
      <c r="Q29" s="22">
        <f t="shared" si="4"/>
        <v>1864297.19</v>
      </c>
      <c r="R29" s="22">
        <f t="shared" si="4"/>
        <v>2043059.48</v>
      </c>
      <c r="S29" s="22">
        <f t="shared" si="4"/>
        <v>9600382.34</v>
      </c>
      <c r="T29" s="22">
        <f>SUM(T4:T28)</f>
        <v>0</v>
      </c>
      <c r="U29" s="23"/>
      <c r="V29" s="31"/>
    </row>
    <row r="30" spans="1:22" ht="45" customHeight="1">
      <c r="A30" s="30">
        <v>20</v>
      </c>
      <c r="B30" s="9">
        <v>21</v>
      </c>
      <c r="C30" s="9">
        <v>20</v>
      </c>
      <c r="D30" s="9">
        <v>21</v>
      </c>
      <c r="E30" s="10" t="s">
        <v>78</v>
      </c>
      <c r="F30" s="11" t="s">
        <v>67</v>
      </c>
      <c r="G30" s="12"/>
      <c r="H30" s="12">
        <v>100000</v>
      </c>
      <c r="I30" s="13">
        <f>G30+H30</f>
        <v>100000</v>
      </c>
      <c r="J30" s="13"/>
      <c r="K30" s="13"/>
      <c r="L30" s="13"/>
      <c r="M30" s="13">
        <f t="shared" si="0"/>
        <v>0</v>
      </c>
      <c r="N30" s="13">
        <v>100000</v>
      </c>
      <c r="O30" s="13">
        <f t="shared" si="1"/>
        <v>100000</v>
      </c>
      <c r="P30" s="13"/>
      <c r="Q30" s="13"/>
      <c r="R30" s="13">
        <f t="shared" si="2"/>
        <v>0</v>
      </c>
      <c r="S30" s="13">
        <f t="shared" si="3"/>
        <v>100000</v>
      </c>
      <c r="T30" s="13"/>
      <c r="U30" s="23"/>
      <c r="V30" s="31"/>
    </row>
    <row r="31" spans="1:22" ht="45" customHeight="1">
      <c r="A31" s="30">
        <v>20</v>
      </c>
      <c r="B31" s="9">
        <v>21</v>
      </c>
      <c r="C31" s="9">
        <v>30</v>
      </c>
      <c r="D31" s="9" t="s">
        <v>42</v>
      </c>
      <c r="E31" s="10" t="s">
        <v>139</v>
      </c>
      <c r="F31" s="11" t="s">
        <v>43</v>
      </c>
      <c r="G31" s="12">
        <v>617350</v>
      </c>
      <c r="H31" s="12">
        <f>1000000-155232.4</f>
        <v>844767.6</v>
      </c>
      <c r="I31" s="13">
        <f>G31+H31</f>
        <v>1462117.6</v>
      </c>
      <c r="J31" s="13"/>
      <c r="K31" s="13"/>
      <c r="L31" s="13"/>
      <c r="M31" s="13">
        <f t="shared" si="0"/>
        <v>0</v>
      </c>
      <c r="N31" s="13">
        <v>1462117.6</v>
      </c>
      <c r="O31" s="39">
        <f t="shared" si="1"/>
        <v>1462117.6</v>
      </c>
      <c r="P31" s="13">
        <v>462117.6</v>
      </c>
      <c r="Q31" s="13"/>
      <c r="R31" s="13">
        <f t="shared" si="2"/>
        <v>462117.6</v>
      </c>
      <c r="S31" s="13">
        <f t="shared" si="3"/>
        <v>1462117.6</v>
      </c>
      <c r="T31" s="13"/>
      <c r="U31" s="23" t="s">
        <v>7</v>
      </c>
      <c r="V31" s="31"/>
    </row>
    <row r="32" spans="1:22" ht="45" customHeight="1">
      <c r="A32" s="30">
        <v>20</v>
      </c>
      <c r="B32" s="9">
        <v>31</v>
      </c>
      <c r="C32" s="9">
        <v>20</v>
      </c>
      <c r="D32" s="9" t="s">
        <v>31</v>
      </c>
      <c r="E32" s="10" t="s">
        <v>123</v>
      </c>
      <c r="F32" s="11" t="s">
        <v>44</v>
      </c>
      <c r="G32" s="12"/>
      <c r="H32" s="12"/>
      <c r="I32" s="13"/>
      <c r="J32" s="13">
        <v>25279.6</v>
      </c>
      <c r="K32" s="13"/>
      <c r="L32" s="13"/>
      <c r="M32" s="13">
        <f t="shared" si="0"/>
        <v>0</v>
      </c>
      <c r="N32" s="13">
        <v>25279.6</v>
      </c>
      <c r="O32" s="40">
        <f t="shared" si="1"/>
        <v>25279.6</v>
      </c>
      <c r="P32" s="13">
        <v>25279.6</v>
      </c>
      <c r="Q32" s="13"/>
      <c r="R32" s="13">
        <f t="shared" si="2"/>
        <v>25279.6</v>
      </c>
      <c r="S32" s="13">
        <f t="shared" si="3"/>
        <v>25279.6</v>
      </c>
      <c r="T32" s="13"/>
      <c r="U32" s="23" t="s">
        <v>7</v>
      </c>
      <c r="V32" s="31"/>
    </row>
    <row r="33" spans="1:22" ht="45" customHeight="1">
      <c r="A33" s="30">
        <v>20</v>
      </c>
      <c r="B33" s="9">
        <v>32</v>
      </c>
      <c r="C33" s="9">
        <v>10</v>
      </c>
      <c r="D33" s="9" t="s">
        <v>20</v>
      </c>
      <c r="E33" s="10" t="s">
        <v>124</v>
      </c>
      <c r="F33" s="11" t="s">
        <v>21</v>
      </c>
      <c r="G33" s="12"/>
      <c r="H33" s="12"/>
      <c r="I33" s="13"/>
      <c r="J33" s="13">
        <v>350000</v>
      </c>
      <c r="K33" s="13"/>
      <c r="L33" s="13"/>
      <c r="M33" s="13">
        <f t="shared" si="0"/>
        <v>0</v>
      </c>
      <c r="N33" s="13">
        <v>350000</v>
      </c>
      <c r="O33" s="13">
        <f t="shared" si="1"/>
        <v>350000</v>
      </c>
      <c r="P33" s="13"/>
      <c r="Q33" s="13"/>
      <c r="R33" s="13">
        <f t="shared" si="2"/>
        <v>0</v>
      </c>
      <c r="S33" s="13">
        <f t="shared" si="3"/>
        <v>350000</v>
      </c>
      <c r="T33" s="13"/>
      <c r="U33" s="23" t="s">
        <v>7</v>
      </c>
      <c r="V33" s="31"/>
    </row>
    <row r="34" spans="1:22" ht="45" customHeight="1">
      <c r="A34" s="30">
        <v>20</v>
      </c>
      <c r="B34" s="9">
        <v>41</v>
      </c>
      <c r="C34" s="9">
        <v>20</v>
      </c>
      <c r="D34" s="9" t="s">
        <v>31</v>
      </c>
      <c r="E34" s="10" t="s">
        <v>125</v>
      </c>
      <c r="F34" s="11" t="s">
        <v>45</v>
      </c>
      <c r="G34" s="12"/>
      <c r="H34" s="12"/>
      <c r="I34" s="13"/>
      <c r="J34" s="13">
        <v>204425</v>
      </c>
      <c r="K34" s="13"/>
      <c r="L34" s="13"/>
      <c r="M34" s="13">
        <f t="shared" si="0"/>
        <v>0</v>
      </c>
      <c r="N34" s="13">
        <v>204425</v>
      </c>
      <c r="O34" s="13">
        <f t="shared" si="1"/>
        <v>204425</v>
      </c>
      <c r="P34" s="13">
        <v>204425</v>
      </c>
      <c r="Q34" s="13"/>
      <c r="R34" s="13">
        <f t="shared" si="2"/>
        <v>204425</v>
      </c>
      <c r="S34" s="13">
        <f t="shared" si="3"/>
        <v>204425</v>
      </c>
      <c r="T34" s="13"/>
      <c r="U34" s="23" t="s">
        <v>7</v>
      </c>
      <c r="V34" s="31"/>
    </row>
    <row r="35" spans="1:22" ht="45" customHeight="1">
      <c r="A35" s="30">
        <v>20</v>
      </c>
      <c r="B35" s="9">
        <v>71</v>
      </c>
      <c r="C35" s="9">
        <v>30</v>
      </c>
      <c r="D35" s="9" t="s">
        <v>11</v>
      </c>
      <c r="E35" s="10" t="s">
        <v>126</v>
      </c>
      <c r="F35" s="11" t="s">
        <v>15</v>
      </c>
      <c r="G35" s="12"/>
      <c r="H35" s="12"/>
      <c r="I35" s="13"/>
      <c r="J35" s="13">
        <v>155000</v>
      </c>
      <c r="K35" s="13"/>
      <c r="L35" s="13"/>
      <c r="M35" s="13">
        <f t="shared" si="0"/>
        <v>0</v>
      </c>
      <c r="N35" s="13">
        <v>17618</v>
      </c>
      <c r="O35" s="40">
        <f t="shared" si="1"/>
        <v>17618</v>
      </c>
      <c r="P35" s="13"/>
      <c r="Q35" s="13"/>
      <c r="R35" s="13">
        <f t="shared" si="2"/>
        <v>0</v>
      </c>
      <c r="S35" s="13">
        <f t="shared" si="3"/>
        <v>17618</v>
      </c>
      <c r="T35" s="13"/>
      <c r="U35" s="23" t="s">
        <v>46</v>
      </c>
      <c r="V35" s="31"/>
    </row>
    <row r="36" spans="1:22" ht="45" customHeight="1">
      <c r="A36" s="51" t="s">
        <v>110</v>
      </c>
      <c r="B36" s="52"/>
      <c r="C36" s="52"/>
      <c r="D36" s="52"/>
      <c r="E36" s="52"/>
      <c r="F36" s="11"/>
      <c r="G36" s="12"/>
      <c r="H36" s="12"/>
      <c r="I36" s="13"/>
      <c r="J36" s="13"/>
      <c r="K36" s="22">
        <f>K35+K34+K33+K32+K31+K30</f>
        <v>0</v>
      </c>
      <c r="L36" s="22">
        <f aca="true" t="shared" si="5" ref="L36:T36">L35+L34+L33+L32+L31+L30</f>
        <v>0</v>
      </c>
      <c r="M36" s="22">
        <f t="shared" si="5"/>
        <v>0</v>
      </c>
      <c r="N36" s="22">
        <f t="shared" si="5"/>
        <v>2159440.2</v>
      </c>
      <c r="O36" s="22">
        <f t="shared" si="5"/>
        <v>2159440.2</v>
      </c>
      <c r="P36" s="22">
        <f t="shared" si="5"/>
        <v>691822.2</v>
      </c>
      <c r="Q36" s="22">
        <f t="shared" si="5"/>
        <v>0</v>
      </c>
      <c r="R36" s="22">
        <f t="shared" si="5"/>
        <v>691822.2</v>
      </c>
      <c r="S36" s="22">
        <f t="shared" si="5"/>
        <v>2159440.2</v>
      </c>
      <c r="T36" s="22">
        <f t="shared" si="5"/>
        <v>0</v>
      </c>
      <c r="U36" s="23"/>
      <c r="V36" s="31"/>
    </row>
    <row r="37" spans="1:22" ht="45" customHeight="1">
      <c r="A37" s="30">
        <v>30</v>
      </c>
      <c r="B37" s="9">
        <v>11</v>
      </c>
      <c r="C37" s="9">
        <v>10</v>
      </c>
      <c r="D37" s="9">
        <v>11</v>
      </c>
      <c r="E37" s="10" t="s">
        <v>79</v>
      </c>
      <c r="F37" s="11" t="s">
        <v>47</v>
      </c>
      <c r="G37" s="12"/>
      <c r="H37" s="12">
        <v>200000</v>
      </c>
      <c r="I37" s="13">
        <f>G37+H37</f>
        <v>200000</v>
      </c>
      <c r="J37" s="13"/>
      <c r="K37" s="13"/>
      <c r="L37" s="13"/>
      <c r="M37" s="13">
        <f t="shared" si="0"/>
        <v>0</v>
      </c>
      <c r="N37" s="13">
        <v>406211.87</v>
      </c>
      <c r="O37" s="13">
        <f t="shared" si="1"/>
        <v>406211.87</v>
      </c>
      <c r="P37" s="13">
        <v>190200</v>
      </c>
      <c r="Q37" s="13">
        <v>190200</v>
      </c>
      <c r="R37" s="13">
        <f t="shared" si="2"/>
        <v>0</v>
      </c>
      <c r="S37" s="13">
        <f t="shared" si="3"/>
        <v>216011.87</v>
      </c>
      <c r="T37" s="13"/>
      <c r="U37" s="23"/>
      <c r="V37" s="31"/>
    </row>
    <row r="38" spans="1:22" ht="45" customHeight="1">
      <c r="A38" s="30">
        <v>30</v>
      </c>
      <c r="B38" s="9">
        <v>11</v>
      </c>
      <c r="C38" s="9">
        <v>10</v>
      </c>
      <c r="D38" s="9">
        <v>12</v>
      </c>
      <c r="E38" s="10" t="s">
        <v>80</v>
      </c>
      <c r="F38" s="11" t="s">
        <v>91</v>
      </c>
      <c r="G38" s="12"/>
      <c r="H38" s="12">
        <v>100000</v>
      </c>
      <c r="I38" s="13">
        <f>G38+H38</f>
        <v>100000</v>
      </c>
      <c r="J38" s="13"/>
      <c r="K38" s="13"/>
      <c r="L38" s="13"/>
      <c r="M38" s="13">
        <f t="shared" si="0"/>
        <v>0</v>
      </c>
      <c r="N38" s="13">
        <v>100000</v>
      </c>
      <c r="O38" s="13">
        <f t="shared" si="1"/>
        <v>100000</v>
      </c>
      <c r="P38" s="13">
        <v>41571.6</v>
      </c>
      <c r="Q38" s="13"/>
      <c r="R38" s="13">
        <f t="shared" si="2"/>
        <v>41571.6</v>
      </c>
      <c r="S38" s="13">
        <f t="shared" si="3"/>
        <v>100000</v>
      </c>
      <c r="T38" s="13"/>
      <c r="U38" s="23"/>
      <c r="V38" s="31"/>
    </row>
    <row r="39" spans="1:22" ht="45" customHeight="1">
      <c r="A39" s="30">
        <v>30</v>
      </c>
      <c r="B39" s="9">
        <v>11</v>
      </c>
      <c r="C39" s="9">
        <v>20</v>
      </c>
      <c r="D39" s="9" t="s">
        <v>9</v>
      </c>
      <c r="E39" s="10" t="s">
        <v>140</v>
      </c>
      <c r="F39" s="11" t="s">
        <v>48</v>
      </c>
      <c r="G39" s="12">
        <v>700000</v>
      </c>
      <c r="H39" s="12"/>
      <c r="I39" s="13">
        <v>700000</v>
      </c>
      <c r="J39" s="13"/>
      <c r="K39" s="13"/>
      <c r="L39" s="13"/>
      <c r="M39" s="13">
        <f t="shared" si="0"/>
        <v>0</v>
      </c>
      <c r="N39" s="13">
        <v>700000</v>
      </c>
      <c r="O39" s="40">
        <f t="shared" si="1"/>
        <v>700000</v>
      </c>
      <c r="P39" s="13">
        <v>611999.9</v>
      </c>
      <c r="Q39" s="13">
        <v>255765.19</v>
      </c>
      <c r="R39" s="13">
        <f t="shared" si="2"/>
        <v>356234.71</v>
      </c>
      <c r="S39" s="13">
        <f t="shared" si="3"/>
        <v>444234.81</v>
      </c>
      <c r="T39" s="13"/>
      <c r="U39" s="23" t="s">
        <v>7</v>
      </c>
      <c r="V39" s="31"/>
    </row>
    <row r="40" spans="1:22" ht="45" customHeight="1">
      <c r="A40" s="30">
        <v>30</v>
      </c>
      <c r="B40" s="9">
        <v>12</v>
      </c>
      <c r="C40" s="9">
        <v>20</v>
      </c>
      <c r="D40" s="9" t="s">
        <v>31</v>
      </c>
      <c r="E40" s="10" t="s">
        <v>96</v>
      </c>
      <c r="F40" s="11" t="s">
        <v>49</v>
      </c>
      <c r="G40" s="12"/>
      <c r="H40" s="12">
        <v>-1037149.8</v>
      </c>
      <c r="I40" s="13">
        <f>G40+H40</f>
        <v>-1037149.8</v>
      </c>
      <c r="J40" s="13">
        <v>2037149.8</v>
      </c>
      <c r="K40" s="13"/>
      <c r="L40" s="13"/>
      <c r="M40" s="13">
        <f t="shared" si="0"/>
        <v>0</v>
      </c>
      <c r="N40" s="13">
        <v>1000000</v>
      </c>
      <c r="O40" s="39">
        <f t="shared" si="1"/>
        <v>1000000</v>
      </c>
      <c r="P40" s="13"/>
      <c r="Q40" s="13"/>
      <c r="R40" s="13">
        <f t="shared" si="2"/>
        <v>0</v>
      </c>
      <c r="S40" s="13">
        <f t="shared" si="3"/>
        <v>1000000</v>
      </c>
      <c r="T40" s="13"/>
      <c r="U40" s="23" t="s">
        <v>7</v>
      </c>
      <c r="V40" s="31"/>
    </row>
    <row r="41" spans="1:22" ht="45" customHeight="1">
      <c r="A41" s="30">
        <v>30</v>
      </c>
      <c r="B41" s="9">
        <v>21</v>
      </c>
      <c r="C41" s="9">
        <v>10</v>
      </c>
      <c r="D41" s="9" t="s">
        <v>1</v>
      </c>
      <c r="E41" s="10" t="s">
        <v>128</v>
      </c>
      <c r="F41" s="11" t="s">
        <v>50</v>
      </c>
      <c r="G41" s="12"/>
      <c r="H41" s="12">
        <v>-3000000</v>
      </c>
      <c r="I41" s="13">
        <f>G41+H41</f>
        <v>-3000000</v>
      </c>
      <c r="J41" s="13">
        <v>3000000</v>
      </c>
      <c r="K41" s="13"/>
      <c r="L41" s="13"/>
      <c r="M41" s="13">
        <f t="shared" si="0"/>
        <v>0</v>
      </c>
      <c r="N41" s="13">
        <v>1625246.4</v>
      </c>
      <c r="O41" s="40">
        <f t="shared" si="1"/>
        <v>1625246.4</v>
      </c>
      <c r="P41" s="13">
        <v>817950.24</v>
      </c>
      <c r="Q41" s="13"/>
      <c r="R41" s="13">
        <f t="shared" si="2"/>
        <v>817950.24</v>
      </c>
      <c r="S41" s="13">
        <f t="shared" si="3"/>
        <v>1625246.4</v>
      </c>
      <c r="T41" s="13"/>
      <c r="U41" s="23" t="s">
        <v>7</v>
      </c>
      <c r="V41" s="31"/>
    </row>
    <row r="42" spans="1:22" ht="45" customHeight="1">
      <c r="A42" s="30">
        <v>30</v>
      </c>
      <c r="B42" s="9">
        <v>21</v>
      </c>
      <c r="C42" s="9">
        <v>30</v>
      </c>
      <c r="D42" s="9" t="s">
        <v>42</v>
      </c>
      <c r="E42" s="10" t="s">
        <v>127</v>
      </c>
      <c r="F42" s="11" t="s">
        <v>50</v>
      </c>
      <c r="G42" s="12">
        <v>560000</v>
      </c>
      <c r="H42" s="12">
        <v>1900000</v>
      </c>
      <c r="I42" s="13">
        <f>G42+H42</f>
        <v>2460000</v>
      </c>
      <c r="J42" s="13">
        <v>555825.39</v>
      </c>
      <c r="K42" s="13"/>
      <c r="L42" s="13"/>
      <c r="M42" s="13">
        <f t="shared" si="0"/>
        <v>0</v>
      </c>
      <c r="N42" s="13">
        <v>3015825.39</v>
      </c>
      <c r="O42" s="39">
        <f t="shared" si="1"/>
        <v>3015825.39</v>
      </c>
      <c r="P42" s="13">
        <v>2874954.58</v>
      </c>
      <c r="Q42" s="13"/>
      <c r="R42" s="13">
        <f t="shared" si="2"/>
        <v>2874954.58</v>
      </c>
      <c r="S42" s="13">
        <f t="shared" si="3"/>
        <v>3015825.39</v>
      </c>
      <c r="T42" s="13"/>
      <c r="U42" s="23" t="s">
        <v>7</v>
      </c>
      <c r="V42" s="31"/>
    </row>
    <row r="43" spans="1:22" ht="45" customHeight="1">
      <c r="A43" s="30">
        <v>30</v>
      </c>
      <c r="B43" s="9">
        <v>22</v>
      </c>
      <c r="C43" s="9">
        <v>30</v>
      </c>
      <c r="D43" s="9" t="s">
        <v>14</v>
      </c>
      <c r="E43" s="10" t="s">
        <v>129</v>
      </c>
      <c r="F43" s="11" t="s">
        <v>51</v>
      </c>
      <c r="G43" s="12"/>
      <c r="H43" s="12"/>
      <c r="I43" s="13"/>
      <c r="J43" s="13">
        <v>243383.21</v>
      </c>
      <c r="K43" s="13"/>
      <c r="L43" s="13"/>
      <c r="M43" s="13">
        <f t="shared" si="0"/>
        <v>0</v>
      </c>
      <c r="N43" s="13">
        <v>45791.21</v>
      </c>
      <c r="O43" s="39">
        <f t="shared" si="1"/>
        <v>45791.21</v>
      </c>
      <c r="P43" s="13">
        <v>44976</v>
      </c>
      <c r="Q43" s="13">
        <v>44976</v>
      </c>
      <c r="R43" s="13">
        <f t="shared" si="2"/>
        <v>0</v>
      </c>
      <c r="S43" s="13">
        <f t="shared" si="3"/>
        <v>815.2099999999991</v>
      </c>
      <c r="T43" s="13"/>
      <c r="U43" s="23" t="s">
        <v>52</v>
      </c>
      <c r="V43" s="31"/>
    </row>
    <row r="44" spans="1:22" ht="45" customHeight="1">
      <c r="A44" s="30">
        <v>30</v>
      </c>
      <c r="B44" s="9">
        <v>23</v>
      </c>
      <c r="C44" s="9">
        <v>10</v>
      </c>
      <c r="D44" s="9" t="s">
        <v>16</v>
      </c>
      <c r="E44" s="10" t="s">
        <v>130</v>
      </c>
      <c r="F44" s="11" t="s">
        <v>53</v>
      </c>
      <c r="G44" s="12"/>
      <c r="H44" s="12"/>
      <c r="I44" s="13"/>
      <c r="J44" s="13">
        <v>1300000</v>
      </c>
      <c r="K44" s="13"/>
      <c r="L44" s="13"/>
      <c r="M44" s="13">
        <f t="shared" si="0"/>
        <v>0</v>
      </c>
      <c r="N44" s="13">
        <v>1300000</v>
      </c>
      <c r="O44" s="40">
        <f t="shared" si="1"/>
        <v>1300000</v>
      </c>
      <c r="P44" s="13"/>
      <c r="Q44" s="13"/>
      <c r="R44" s="13">
        <f t="shared" si="2"/>
        <v>0</v>
      </c>
      <c r="S44" s="13">
        <f t="shared" si="3"/>
        <v>1300000</v>
      </c>
      <c r="T44" s="13"/>
      <c r="U44" s="23" t="s">
        <v>7</v>
      </c>
      <c r="V44" s="31"/>
    </row>
    <row r="45" spans="1:22" ht="45" customHeight="1">
      <c r="A45" s="30">
        <v>30</v>
      </c>
      <c r="B45" s="9">
        <v>23</v>
      </c>
      <c r="C45" s="9">
        <v>20</v>
      </c>
      <c r="D45" s="9" t="s">
        <v>9</v>
      </c>
      <c r="E45" s="10" t="s">
        <v>131</v>
      </c>
      <c r="F45" s="11" t="s">
        <v>92</v>
      </c>
      <c r="G45" s="12"/>
      <c r="H45" s="12">
        <v>1100000</v>
      </c>
      <c r="I45" s="13">
        <f>G45+H45</f>
        <v>1100000</v>
      </c>
      <c r="J45" s="13">
        <v>2450000</v>
      </c>
      <c r="K45" s="13"/>
      <c r="L45" s="13"/>
      <c r="M45" s="13">
        <f t="shared" si="0"/>
        <v>0</v>
      </c>
      <c r="N45" s="13">
        <v>1273990</v>
      </c>
      <c r="O45" s="39">
        <f t="shared" si="1"/>
        <v>1273990</v>
      </c>
      <c r="P45" s="13">
        <v>1268820</v>
      </c>
      <c r="Q45" s="13">
        <v>1197000</v>
      </c>
      <c r="R45" s="13">
        <f t="shared" si="2"/>
        <v>71820</v>
      </c>
      <c r="S45" s="13">
        <f t="shared" si="3"/>
        <v>76990</v>
      </c>
      <c r="T45" s="13"/>
      <c r="U45" s="23" t="s">
        <v>54</v>
      </c>
      <c r="V45" s="31"/>
    </row>
    <row r="46" spans="1:22" ht="45" customHeight="1">
      <c r="A46" s="51" t="s">
        <v>110</v>
      </c>
      <c r="B46" s="52"/>
      <c r="C46" s="52"/>
      <c r="D46" s="52"/>
      <c r="E46" s="52"/>
      <c r="F46" s="11"/>
      <c r="G46" s="12"/>
      <c r="H46" s="12"/>
      <c r="I46" s="13"/>
      <c r="J46" s="13"/>
      <c r="K46" s="22">
        <f>K45+K44+K43+K42+K41+K40+K39+K38+K37</f>
        <v>0</v>
      </c>
      <c r="L46" s="22">
        <f aca="true" t="shared" si="6" ref="L46:T46">L45+L44+L43+L42+L41+L40+L39+L38+L37</f>
        <v>0</v>
      </c>
      <c r="M46" s="22">
        <f t="shared" si="6"/>
        <v>0</v>
      </c>
      <c r="N46" s="22">
        <f t="shared" si="6"/>
        <v>9467064.87</v>
      </c>
      <c r="O46" s="22">
        <f t="shared" si="6"/>
        <v>9467064.87</v>
      </c>
      <c r="P46" s="22">
        <f t="shared" si="6"/>
        <v>5850472.32</v>
      </c>
      <c r="Q46" s="22">
        <f t="shared" si="6"/>
        <v>1687941.19</v>
      </c>
      <c r="R46" s="22">
        <f t="shared" si="6"/>
        <v>4162531.1300000004</v>
      </c>
      <c r="S46" s="22">
        <f t="shared" si="6"/>
        <v>7779123.68</v>
      </c>
      <c r="T46" s="22">
        <f t="shared" si="6"/>
        <v>0</v>
      </c>
      <c r="U46" s="23"/>
      <c r="V46" s="31"/>
    </row>
    <row r="47" spans="1:22" ht="45" customHeight="1">
      <c r="A47" s="30">
        <v>40</v>
      </c>
      <c r="B47" s="9">
        <v>30</v>
      </c>
      <c r="C47" s="9">
        <v>10</v>
      </c>
      <c r="D47" s="9" t="s">
        <v>1</v>
      </c>
      <c r="E47" s="10" t="s">
        <v>132</v>
      </c>
      <c r="F47" s="11" t="s">
        <v>3</v>
      </c>
      <c r="G47" s="12"/>
      <c r="H47" s="12"/>
      <c r="I47" s="13"/>
      <c r="J47" s="13">
        <v>600000</v>
      </c>
      <c r="K47" s="13"/>
      <c r="L47" s="13"/>
      <c r="M47" s="13">
        <f t="shared" si="0"/>
        <v>0</v>
      </c>
      <c r="N47" s="13">
        <v>600000</v>
      </c>
      <c r="O47" s="13">
        <f t="shared" si="1"/>
        <v>600000</v>
      </c>
      <c r="P47" s="13"/>
      <c r="Q47" s="13"/>
      <c r="R47" s="13">
        <f t="shared" si="2"/>
        <v>0</v>
      </c>
      <c r="S47" s="13">
        <f t="shared" si="3"/>
        <v>600000</v>
      </c>
      <c r="T47" s="13"/>
      <c r="U47" s="23" t="s">
        <v>7</v>
      </c>
      <c r="V47" s="31"/>
    </row>
    <row r="48" spans="1:22" ht="45" customHeight="1">
      <c r="A48" s="30">
        <v>40</v>
      </c>
      <c r="B48" s="9">
        <v>30</v>
      </c>
      <c r="C48" s="9">
        <v>10</v>
      </c>
      <c r="D48" s="9" t="s">
        <v>20</v>
      </c>
      <c r="E48" s="10" t="s">
        <v>94</v>
      </c>
      <c r="F48" s="11" t="s">
        <v>55</v>
      </c>
      <c r="G48" s="12"/>
      <c r="H48" s="12"/>
      <c r="I48" s="13"/>
      <c r="J48" s="13">
        <v>20000</v>
      </c>
      <c r="K48" s="13"/>
      <c r="L48" s="13"/>
      <c r="M48" s="13">
        <f t="shared" si="0"/>
        <v>0</v>
      </c>
      <c r="N48" s="13">
        <v>20000</v>
      </c>
      <c r="O48" s="13">
        <f t="shared" si="1"/>
        <v>20000</v>
      </c>
      <c r="P48" s="13"/>
      <c r="Q48" s="13"/>
      <c r="R48" s="13">
        <f t="shared" si="2"/>
        <v>0</v>
      </c>
      <c r="S48" s="13">
        <f t="shared" si="3"/>
        <v>20000</v>
      </c>
      <c r="T48" s="13"/>
      <c r="U48" s="23" t="s">
        <v>7</v>
      </c>
      <c r="V48" s="31"/>
    </row>
    <row r="49" spans="1:22" ht="45" customHeight="1">
      <c r="A49" s="30">
        <v>40</v>
      </c>
      <c r="B49" s="9">
        <v>30</v>
      </c>
      <c r="C49" s="9">
        <v>20</v>
      </c>
      <c r="D49" s="9">
        <v>21</v>
      </c>
      <c r="E49" s="10" t="s">
        <v>78</v>
      </c>
      <c r="F49" s="11" t="s">
        <v>68</v>
      </c>
      <c r="G49" s="12"/>
      <c r="H49" s="12">
        <v>300000</v>
      </c>
      <c r="I49" s="13">
        <f>G49+H49</f>
        <v>300000</v>
      </c>
      <c r="J49" s="13"/>
      <c r="K49" s="13"/>
      <c r="L49" s="13"/>
      <c r="M49" s="13">
        <f t="shared" si="0"/>
        <v>0</v>
      </c>
      <c r="N49" s="13">
        <v>300000</v>
      </c>
      <c r="O49" s="13">
        <f t="shared" si="1"/>
        <v>300000</v>
      </c>
      <c r="P49" s="13">
        <v>120000</v>
      </c>
      <c r="Q49" s="13">
        <v>120000</v>
      </c>
      <c r="R49" s="13">
        <f t="shared" si="2"/>
        <v>0</v>
      </c>
      <c r="S49" s="13">
        <f t="shared" si="3"/>
        <v>180000</v>
      </c>
      <c r="T49" s="13"/>
      <c r="U49" s="23"/>
      <c r="V49" s="31"/>
    </row>
    <row r="50" spans="1:22" ht="45" customHeight="1">
      <c r="A50" s="30">
        <v>40</v>
      </c>
      <c r="B50" s="9">
        <v>30</v>
      </c>
      <c r="C50" s="9">
        <v>20</v>
      </c>
      <c r="D50" s="9" t="s">
        <v>36</v>
      </c>
      <c r="E50" s="10" t="s">
        <v>133</v>
      </c>
      <c r="F50" s="11" t="s">
        <v>56</v>
      </c>
      <c r="G50" s="12"/>
      <c r="H50" s="12"/>
      <c r="I50" s="13"/>
      <c r="J50" s="13">
        <v>37828.18</v>
      </c>
      <c r="K50" s="13"/>
      <c r="L50" s="13"/>
      <c r="M50" s="13">
        <f t="shared" si="0"/>
        <v>0</v>
      </c>
      <c r="N50" s="13">
        <v>37828.18</v>
      </c>
      <c r="O50" s="40">
        <f t="shared" si="1"/>
        <v>37828.18</v>
      </c>
      <c r="P50" s="13">
        <v>37828.18</v>
      </c>
      <c r="Q50" s="13"/>
      <c r="R50" s="13">
        <f t="shared" si="2"/>
        <v>37828.18</v>
      </c>
      <c r="S50" s="13">
        <f t="shared" si="3"/>
        <v>37828.18</v>
      </c>
      <c r="T50" s="13"/>
      <c r="U50" s="23" t="s">
        <v>7</v>
      </c>
      <c r="V50" s="31"/>
    </row>
    <row r="51" spans="1:22" ht="45" customHeight="1">
      <c r="A51" s="30">
        <v>40</v>
      </c>
      <c r="B51" s="9">
        <v>30</v>
      </c>
      <c r="C51" s="9">
        <v>30</v>
      </c>
      <c r="D51" s="9" t="s">
        <v>57</v>
      </c>
      <c r="E51" s="10" t="s">
        <v>134</v>
      </c>
      <c r="F51" s="11" t="s">
        <v>58</v>
      </c>
      <c r="G51" s="12"/>
      <c r="H51" s="12">
        <v>3000000</v>
      </c>
      <c r="I51" s="13">
        <f>G51+H51</f>
        <v>3000000</v>
      </c>
      <c r="J51" s="13">
        <v>2000000</v>
      </c>
      <c r="K51" s="13"/>
      <c r="L51" s="13"/>
      <c r="M51" s="13">
        <f t="shared" si="0"/>
        <v>0</v>
      </c>
      <c r="N51" s="13">
        <v>5000000</v>
      </c>
      <c r="O51" s="40">
        <f t="shared" si="1"/>
        <v>5000000</v>
      </c>
      <c r="P51" s="13"/>
      <c r="Q51" s="13"/>
      <c r="R51" s="13">
        <f t="shared" si="2"/>
        <v>0</v>
      </c>
      <c r="S51" s="13">
        <f t="shared" si="3"/>
        <v>5000000</v>
      </c>
      <c r="T51" s="13"/>
      <c r="U51" s="23" t="s">
        <v>7</v>
      </c>
      <c r="V51" s="31"/>
    </row>
    <row r="52" spans="1:22" ht="45" customHeight="1">
      <c r="A52" s="51" t="s">
        <v>110</v>
      </c>
      <c r="B52" s="52"/>
      <c r="C52" s="52"/>
      <c r="D52" s="52"/>
      <c r="E52" s="52"/>
      <c r="F52" s="11"/>
      <c r="G52" s="12"/>
      <c r="H52" s="12"/>
      <c r="I52" s="13"/>
      <c r="J52" s="13"/>
      <c r="K52" s="22">
        <f>K51+K50+K49+K48+K47</f>
        <v>0</v>
      </c>
      <c r="L52" s="22">
        <f aca="true" t="shared" si="7" ref="L52:T52">L51+L50+L49+L48+L47</f>
        <v>0</v>
      </c>
      <c r="M52" s="22">
        <f t="shared" si="7"/>
        <v>0</v>
      </c>
      <c r="N52" s="22">
        <f t="shared" si="7"/>
        <v>5957828.18</v>
      </c>
      <c r="O52" s="22">
        <f t="shared" si="7"/>
        <v>5957828.18</v>
      </c>
      <c r="P52" s="22">
        <f t="shared" si="7"/>
        <v>157828.18</v>
      </c>
      <c r="Q52" s="22">
        <f t="shared" si="7"/>
        <v>120000</v>
      </c>
      <c r="R52" s="22">
        <f t="shared" si="7"/>
        <v>37828.18</v>
      </c>
      <c r="S52" s="22">
        <f t="shared" si="7"/>
        <v>5837828.18</v>
      </c>
      <c r="T52" s="22">
        <f t="shared" si="7"/>
        <v>0</v>
      </c>
      <c r="U52" s="23"/>
      <c r="V52" s="31"/>
    </row>
    <row r="53" spans="1:22" ht="45" customHeight="1">
      <c r="A53" s="30">
        <v>50</v>
      </c>
      <c r="B53" s="9">
        <v>30</v>
      </c>
      <c r="C53" s="9">
        <v>30</v>
      </c>
      <c r="D53" s="9" t="s">
        <v>14</v>
      </c>
      <c r="E53" s="10" t="s">
        <v>135</v>
      </c>
      <c r="F53" s="11" t="s">
        <v>98</v>
      </c>
      <c r="G53" s="12"/>
      <c r="H53" s="12"/>
      <c r="I53" s="13"/>
      <c r="J53" s="13">
        <v>162841.7</v>
      </c>
      <c r="K53" s="13"/>
      <c r="L53" s="13"/>
      <c r="M53" s="13">
        <f t="shared" si="0"/>
        <v>0</v>
      </c>
      <c r="N53" s="13">
        <v>162841.7</v>
      </c>
      <c r="O53" s="40">
        <f t="shared" si="1"/>
        <v>162841.7</v>
      </c>
      <c r="P53" s="13">
        <v>162841.7</v>
      </c>
      <c r="Q53" s="13"/>
      <c r="R53" s="13">
        <f t="shared" si="2"/>
        <v>162841.7</v>
      </c>
      <c r="S53" s="13">
        <f t="shared" si="3"/>
        <v>162841.7</v>
      </c>
      <c r="T53" s="13"/>
      <c r="U53" s="23" t="s">
        <v>7</v>
      </c>
      <c r="V53" s="31"/>
    </row>
    <row r="54" spans="1:22" ht="45" customHeight="1">
      <c r="A54" s="30">
        <v>50</v>
      </c>
      <c r="B54" s="9">
        <v>30</v>
      </c>
      <c r="C54" s="9">
        <v>50</v>
      </c>
      <c r="D54" s="9" t="s">
        <v>59</v>
      </c>
      <c r="E54" s="10" t="s">
        <v>136</v>
      </c>
      <c r="F54" s="11" t="s">
        <v>99</v>
      </c>
      <c r="G54" s="12"/>
      <c r="H54" s="12"/>
      <c r="I54" s="13"/>
      <c r="J54" s="13">
        <v>500000</v>
      </c>
      <c r="K54" s="13"/>
      <c r="L54" s="13"/>
      <c r="M54" s="13">
        <f t="shared" si="0"/>
        <v>0</v>
      </c>
      <c r="N54" s="13">
        <v>500000</v>
      </c>
      <c r="O54" s="40">
        <f t="shared" si="1"/>
        <v>500000</v>
      </c>
      <c r="P54" s="13"/>
      <c r="Q54" s="13"/>
      <c r="R54" s="13">
        <f t="shared" si="2"/>
        <v>0</v>
      </c>
      <c r="S54" s="13">
        <f t="shared" si="3"/>
        <v>500000</v>
      </c>
      <c r="T54" s="13"/>
      <c r="U54" s="23" t="s">
        <v>7</v>
      </c>
      <c r="V54" s="31"/>
    </row>
    <row r="55" spans="1:22" ht="45" customHeight="1">
      <c r="A55" s="30">
        <v>50</v>
      </c>
      <c r="B55" s="9">
        <v>30</v>
      </c>
      <c r="C55" s="9">
        <v>50</v>
      </c>
      <c r="D55" s="9" t="s">
        <v>60</v>
      </c>
      <c r="E55" s="10" t="s">
        <v>137</v>
      </c>
      <c r="F55" s="11" t="s">
        <v>100</v>
      </c>
      <c r="G55" s="12">
        <v>600000</v>
      </c>
      <c r="H55" s="12">
        <v>2000000</v>
      </c>
      <c r="I55" s="13">
        <f>G55+H55</f>
        <v>2600000</v>
      </c>
      <c r="J55" s="13">
        <v>400000</v>
      </c>
      <c r="K55" s="13"/>
      <c r="L55" s="13"/>
      <c r="M55" s="13">
        <f t="shared" si="0"/>
        <v>0</v>
      </c>
      <c r="N55" s="13">
        <v>3000000</v>
      </c>
      <c r="O55" s="40">
        <f t="shared" si="1"/>
        <v>3000000</v>
      </c>
      <c r="P55" s="13"/>
      <c r="Q55" s="13"/>
      <c r="R55" s="13">
        <f t="shared" si="2"/>
        <v>0</v>
      </c>
      <c r="S55" s="13">
        <f t="shared" si="3"/>
        <v>3000000</v>
      </c>
      <c r="T55" s="13"/>
      <c r="U55" s="23" t="s">
        <v>7</v>
      </c>
      <c r="V55" s="31"/>
    </row>
    <row r="56" spans="1:22" ht="45" customHeight="1">
      <c r="A56" s="30">
        <v>50</v>
      </c>
      <c r="B56" s="9">
        <v>30</v>
      </c>
      <c r="C56" s="9">
        <v>50</v>
      </c>
      <c r="D56" s="9" t="s">
        <v>61</v>
      </c>
      <c r="E56" s="10" t="s">
        <v>138</v>
      </c>
      <c r="F56" s="11" t="s">
        <v>93</v>
      </c>
      <c r="G56" s="12"/>
      <c r="H56" s="12"/>
      <c r="I56" s="13"/>
      <c r="J56" s="13">
        <v>1000000</v>
      </c>
      <c r="K56" s="13"/>
      <c r="L56" s="13"/>
      <c r="M56" s="13">
        <f t="shared" si="0"/>
        <v>0</v>
      </c>
      <c r="N56" s="13">
        <v>1000000</v>
      </c>
      <c r="O56" s="40">
        <f t="shared" si="1"/>
        <v>1000000</v>
      </c>
      <c r="P56" s="13"/>
      <c r="Q56" s="13"/>
      <c r="R56" s="13">
        <f t="shared" si="2"/>
        <v>0</v>
      </c>
      <c r="S56" s="13">
        <f t="shared" si="3"/>
        <v>1000000</v>
      </c>
      <c r="T56" s="13"/>
      <c r="U56" s="23" t="s">
        <v>7</v>
      </c>
      <c r="V56" s="31"/>
    </row>
    <row r="57" spans="1:22" ht="45" customHeight="1">
      <c r="A57" s="51" t="s">
        <v>110</v>
      </c>
      <c r="B57" s="52"/>
      <c r="C57" s="52"/>
      <c r="D57" s="52"/>
      <c r="E57" s="52"/>
      <c r="F57" s="11"/>
      <c r="G57" s="12"/>
      <c r="H57" s="12"/>
      <c r="I57" s="13"/>
      <c r="J57" s="13"/>
      <c r="K57" s="22">
        <f>K56+K55+K54+K53</f>
        <v>0</v>
      </c>
      <c r="L57" s="22">
        <f aca="true" t="shared" si="8" ref="L57:T57">L56+L55+L54+L53</f>
        <v>0</v>
      </c>
      <c r="M57" s="22">
        <f t="shared" si="8"/>
        <v>0</v>
      </c>
      <c r="N57" s="22">
        <f t="shared" si="8"/>
        <v>4662841.7</v>
      </c>
      <c r="O57" s="22">
        <f t="shared" si="8"/>
        <v>4662841.7</v>
      </c>
      <c r="P57" s="22">
        <f t="shared" si="8"/>
        <v>162841.7</v>
      </c>
      <c r="Q57" s="22">
        <f t="shared" si="8"/>
        <v>0</v>
      </c>
      <c r="R57" s="22">
        <f t="shared" si="8"/>
        <v>162841.7</v>
      </c>
      <c r="S57" s="22">
        <f t="shared" si="8"/>
        <v>4662841.7</v>
      </c>
      <c r="T57" s="22">
        <f t="shared" si="8"/>
        <v>0</v>
      </c>
      <c r="U57" s="23"/>
      <c r="V57" s="31"/>
    </row>
    <row r="58" spans="1:22" ht="45" customHeight="1">
      <c r="A58" s="30">
        <v>60</v>
      </c>
      <c r="B58" s="9">
        <v>10</v>
      </c>
      <c r="C58" s="9">
        <v>30</v>
      </c>
      <c r="D58" s="9" t="s">
        <v>11</v>
      </c>
      <c r="E58" s="10" t="s">
        <v>95</v>
      </c>
      <c r="F58" s="11" t="s">
        <v>62</v>
      </c>
      <c r="G58" s="12">
        <v>451247.3</v>
      </c>
      <c r="H58" s="12"/>
      <c r="I58" s="13">
        <v>451247.3</v>
      </c>
      <c r="J58" s="13"/>
      <c r="K58" s="13">
        <v>487580.07</v>
      </c>
      <c r="L58" s="13"/>
      <c r="M58" s="13">
        <f t="shared" si="0"/>
        <v>487580.07</v>
      </c>
      <c r="N58" s="13"/>
      <c r="O58" s="13">
        <f t="shared" si="1"/>
        <v>487580.07</v>
      </c>
      <c r="P58" s="13">
        <v>487580.07</v>
      </c>
      <c r="Q58" s="13">
        <v>487580.07</v>
      </c>
      <c r="R58" s="13">
        <f t="shared" si="2"/>
        <v>0</v>
      </c>
      <c r="S58" s="13">
        <f t="shared" si="3"/>
        <v>0</v>
      </c>
      <c r="T58" s="13"/>
      <c r="U58" s="23" t="s">
        <v>2</v>
      </c>
      <c r="V58" s="31" t="s">
        <v>153</v>
      </c>
    </row>
    <row r="59" spans="1:22" ht="45" customHeight="1">
      <c r="A59" s="51" t="s">
        <v>110</v>
      </c>
      <c r="B59" s="52"/>
      <c r="C59" s="52"/>
      <c r="D59" s="52"/>
      <c r="E59" s="52"/>
      <c r="F59" s="11"/>
      <c r="G59" s="12"/>
      <c r="H59" s="12"/>
      <c r="I59" s="13"/>
      <c r="J59" s="13"/>
      <c r="K59" s="22">
        <f>SUM(K58)</f>
        <v>487580.07</v>
      </c>
      <c r="L59" s="22">
        <f aca="true" t="shared" si="9" ref="L59:T59">SUM(L58)</f>
        <v>0</v>
      </c>
      <c r="M59" s="22">
        <f t="shared" si="9"/>
        <v>487580.07</v>
      </c>
      <c r="N59" s="22">
        <f t="shared" si="9"/>
        <v>0</v>
      </c>
      <c r="O59" s="22">
        <f t="shared" si="9"/>
        <v>487580.07</v>
      </c>
      <c r="P59" s="22">
        <f t="shared" si="9"/>
        <v>487580.07</v>
      </c>
      <c r="Q59" s="22">
        <f t="shared" si="9"/>
        <v>487580.07</v>
      </c>
      <c r="R59" s="22">
        <f t="shared" si="9"/>
        <v>0</v>
      </c>
      <c r="S59" s="22">
        <f t="shared" si="9"/>
        <v>0</v>
      </c>
      <c r="T59" s="22">
        <f t="shared" si="9"/>
        <v>0</v>
      </c>
      <c r="U59" s="23"/>
      <c r="V59" s="31"/>
    </row>
    <row r="60" spans="1:22" ht="45" customHeight="1">
      <c r="A60" s="49" t="s">
        <v>152</v>
      </c>
      <c r="B60" s="50"/>
      <c r="C60" s="50"/>
      <c r="D60" s="50"/>
      <c r="E60" s="50"/>
      <c r="F60" s="50"/>
      <c r="G60" s="33" t="e">
        <f>#REF!+#REF!+#REF!+#REF!+#REF!+#REF!</f>
        <v>#REF!</v>
      </c>
      <c r="H60" s="33" t="e">
        <f>#REF!+#REF!+#REF!+#REF!+#REF!+#REF!</f>
        <v>#REF!</v>
      </c>
      <c r="I60" s="34" t="e">
        <f>I4+I5+I6+I7+I8+I9+I10+I11+I12+I13+I14+I15+#REF!+I16+I17+#REF!+I18+I19+I20+I21+I22+I23+I24+I25+I26+I27+I28+I30+#REF!+I31+I32+I33+I34+I35+I37+#REF!+I38+I39+I40+I41+I42+#REF!+#REF!+#REF!+I43+I44+I45+#REF!+I47+I48+I49+I50+I51+I53+I54+I55+I56+I58</f>
        <v>#REF!</v>
      </c>
      <c r="J60" s="34" t="e">
        <f>J4+J5+J6+J7+J8+J9+J10+J11+J12+J13+J14+J15+#REF!+J16+J17+#REF!+J18+J19+J20+J21+J22+J23+J24+J25+J26+J27+J28+J30+#REF!+J31+J32+J33+J34+J35+J37+#REF!+J38+J39+J40+J41+J42+#REF!+#REF!+#REF!+J43+J44+J45+#REF!+J47+J48+J49+J50+J51+J53+J54+J55+J56+J58</f>
        <v>#REF!</v>
      </c>
      <c r="K60" s="34">
        <f>K57+K52+K46+K36+K29+K59</f>
        <v>1185580.07</v>
      </c>
      <c r="L60" s="34">
        <f aca="true" t="shared" si="10" ref="L60:T60">L57+L52+L46+L36+L29+L59</f>
        <v>0</v>
      </c>
      <c r="M60" s="34">
        <f t="shared" si="10"/>
        <v>1185580.07</v>
      </c>
      <c r="N60" s="34">
        <f t="shared" si="10"/>
        <v>33013854.479999997</v>
      </c>
      <c r="O60" s="34">
        <f t="shared" si="10"/>
        <v>34199434.55</v>
      </c>
      <c r="P60" s="34">
        <f t="shared" si="10"/>
        <v>11257901.14</v>
      </c>
      <c r="Q60" s="34">
        <f t="shared" si="10"/>
        <v>4159818.4499999997</v>
      </c>
      <c r="R60" s="34">
        <f t="shared" si="10"/>
        <v>7098082.690000001</v>
      </c>
      <c r="S60" s="34">
        <f t="shared" si="10"/>
        <v>30039616.099999998</v>
      </c>
      <c r="T60" s="34">
        <f t="shared" si="10"/>
        <v>0</v>
      </c>
      <c r="U60" s="35"/>
      <c r="V60" s="37"/>
    </row>
    <row r="61" spans="1:22" ht="45" customHeight="1">
      <c r="A61" s="41" t="s">
        <v>162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3"/>
    </row>
    <row r="62" spans="1:22" ht="45" customHeight="1">
      <c r="A62" s="41" t="s">
        <v>161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3"/>
    </row>
    <row r="63" spans="1:22" ht="45" customHeight="1">
      <c r="A63" s="41" t="s">
        <v>160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3"/>
    </row>
    <row r="64" spans="1:22" ht="45" customHeight="1">
      <c r="A64" s="41" t="s">
        <v>159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</row>
    <row r="65" spans="1:22" ht="45" customHeight="1">
      <c r="A65" s="41" t="s">
        <v>158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3"/>
    </row>
    <row r="66" spans="1:22" ht="45" customHeight="1">
      <c r="A66" s="44" t="s">
        <v>157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</row>
    <row r="67" spans="6:22" ht="45" customHeight="1">
      <c r="F67" s="6"/>
      <c r="G67" s="6"/>
      <c r="H67" s="6"/>
      <c r="I67" s="6"/>
      <c r="J67" s="6"/>
      <c r="K67" s="38" t="s">
        <v>108</v>
      </c>
      <c r="L67" s="6"/>
      <c r="O67" s="6"/>
      <c r="P67" s="6"/>
      <c r="Q67" s="38" t="s">
        <v>163</v>
      </c>
      <c r="S67" s="6"/>
      <c r="T67" s="6"/>
      <c r="V67" s="36"/>
    </row>
    <row r="68" spans="6:20" ht="45" customHeight="1">
      <c r="F68" s="6"/>
      <c r="G68" s="6"/>
      <c r="H68" s="6"/>
      <c r="I68" s="6"/>
      <c r="J68" s="6"/>
      <c r="K68" s="38" t="s">
        <v>109</v>
      </c>
      <c r="L68" s="6"/>
      <c r="O68" s="6"/>
      <c r="P68" s="6"/>
      <c r="S68" s="6"/>
      <c r="T68" s="6"/>
    </row>
    <row r="69" spans="5:20" ht="18"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</sheetData>
  <sheetProtection/>
  <mergeCells count="15">
    <mergeCell ref="V1:V2"/>
    <mergeCell ref="E1:T2"/>
    <mergeCell ref="A60:F60"/>
    <mergeCell ref="A57:E57"/>
    <mergeCell ref="A59:E59"/>
    <mergeCell ref="A52:E52"/>
    <mergeCell ref="A46:E46"/>
    <mergeCell ref="A36:E36"/>
    <mergeCell ref="A29:E29"/>
    <mergeCell ref="A61:V61"/>
    <mergeCell ref="A62:V62"/>
    <mergeCell ref="A63:V63"/>
    <mergeCell ref="A64:V64"/>
    <mergeCell ref="A65:V65"/>
    <mergeCell ref="A66:V66"/>
  </mergeCells>
  <printOptions horizontalCentered="1"/>
  <pageMargins left="0.1968503937007874" right="0.1968503937007874" top="0.1968503937007874" bottom="0.1968503937007874" header="0" footer="0.11811023622047245"/>
  <pageSetup horizontalDpi="600" verticalDpi="600" orientation="landscape" paperSize="9" scale="52" r:id="rId2"/>
  <headerFooter alignWithMargins="0"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Compta 2</cp:lastModifiedBy>
  <cp:lastPrinted>2019-01-28T09:45:02Z</cp:lastPrinted>
  <dcterms:created xsi:type="dcterms:W3CDTF">2018-01-09T11:22:40Z</dcterms:created>
  <dcterms:modified xsi:type="dcterms:W3CDTF">2019-02-11T15:13:41Z</dcterms:modified>
  <cp:category/>
  <cp:version/>
  <cp:contentType/>
  <cp:contentStatus/>
</cp:coreProperties>
</file>